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ount\PUBLIC\BILL RATE CHANGES\Rate Change Files\2025\"/>
    </mc:Choice>
  </mc:AlternateContent>
  <xr:revisionPtr revIDLastSave="0" documentId="13_ncr:1_{8C05CDAB-8508-4080-9F9A-D076A2EC0C51}" xr6:coauthVersionLast="47" xr6:coauthVersionMax="47" xr10:uidLastSave="{00000000-0000-0000-0000-000000000000}"/>
  <bookViews>
    <workbookView xWindow="28680" yWindow="-120" windowWidth="20640" windowHeight="11040" xr2:uid="{00000000-000D-0000-FFFF-FFFF00000000}"/>
  </bookViews>
  <sheets>
    <sheet name="Retail" sheetId="1" r:id="rId1"/>
  </sheets>
  <externalReferences>
    <externalReference r:id="rId2"/>
  </externalReferences>
  <definedNames>
    <definedName name="_PG3">#REF!</definedName>
    <definedName name="_PG4">#REF!</definedName>
    <definedName name="_PG5">#REF!</definedName>
    <definedName name="_PG6">#REF!</definedName>
    <definedName name="PRINT">#REF!</definedName>
    <definedName name="_xlnm.Print_Area" localSheetId="0">Retail!$A$1:$L$81</definedName>
    <definedName name="_xlnm.Print_Area">#REF!</definedName>
    <definedName name="PRINT_AREA_MI">#REF!</definedName>
    <definedName name="RETAILR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5" i="1" l="1"/>
  <c r="K60" i="1"/>
  <c r="K74" i="1" l="1"/>
  <c r="K59" i="1"/>
  <c r="K27" i="1" l="1"/>
  <c r="K13" i="1"/>
  <c r="M49" i="1" l="1"/>
  <c r="M39" i="1"/>
  <c r="M24" i="1"/>
  <c r="I73" i="1" l="1"/>
  <c r="P44" i="1" l="1"/>
  <c r="P33" i="1"/>
  <c r="F33" i="1" l="1"/>
  <c r="N33" i="1" l="1"/>
  <c r="G33" i="1" l="1"/>
  <c r="N29" i="1"/>
  <c r="N11" i="1"/>
  <c r="N15" i="1"/>
  <c r="N14" i="1"/>
  <c r="M44" i="1" l="1"/>
  <c r="M37" i="1"/>
  <c r="M34" i="1"/>
  <c r="M47" i="1"/>
  <c r="M45" i="1"/>
  <c r="M33" i="1"/>
  <c r="O33" i="1" s="1"/>
  <c r="P34" i="1" s="1"/>
  <c r="M35" i="1"/>
  <c r="M36" i="1"/>
  <c r="M46" i="1"/>
  <c r="F45" i="1"/>
  <c r="M15" i="1"/>
  <c r="F44" i="1" l="1"/>
  <c r="N44" i="1" s="1"/>
  <c r="O44" i="1" s="1"/>
  <c r="P45" i="1" s="1"/>
  <c r="F46" i="1"/>
  <c r="F47" i="1"/>
  <c r="I58" i="1" l="1"/>
  <c r="I26" i="1"/>
  <c r="K12" i="1"/>
  <c r="M13" i="1" l="1"/>
  <c r="M16" i="1" s="1"/>
  <c r="F35" i="1"/>
  <c r="F36" i="1"/>
  <c r="F37" i="1"/>
  <c r="F34" i="1"/>
  <c r="H58" i="1"/>
  <c r="G58" i="1"/>
  <c r="F58" i="1"/>
  <c r="E58" i="1"/>
  <c r="H26" i="1"/>
  <c r="G26" i="1"/>
  <c r="G73" i="1" s="1"/>
  <c r="F26" i="1"/>
  <c r="F73" i="1" s="1"/>
  <c r="E26" i="1"/>
  <c r="M61" i="1" l="1"/>
  <c r="N25" i="1"/>
  <c r="N28" i="1"/>
  <c r="M29" i="1"/>
  <c r="M20" i="1" s="1"/>
  <c r="K58" i="1"/>
  <c r="N61" i="1" s="1"/>
  <c r="K26" i="1"/>
  <c r="E73" i="1"/>
  <c r="M76" i="1" s="1"/>
  <c r="K24" i="1"/>
  <c r="N27" i="1" s="1"/>
  <c r="N30" i="1" l="1"/>
  <c r="M27" i="1"/>
  <c r="M30" i="1" s="1"/>
  <c r="G44" i="1"/>
  <c r="K73" i="1" l="1"/>
  <c r="N76" i="1" l="1"/>
  <c r="K76" i="1"/>
  <c r="K57" i="1"/>
  <c r="K11" i="1"/>
  <c r="K25" i="1"/>
  <c r="K10" i="1"/>
  <c r="K61" i="1" l="1"/>
  <c r="N13" i="1"/>
  <c r="N16" i="1" s="1"/>
  <c r="K28" i="1"/>
  <c r="K29" i="1" s="1"/>
  <c r="K14" i="1"/>
  <c r="K15" i="1" s="1"/>
  <c r="K72" i="1" l="1"/>
  <c r="K71" i="1" l="1"/>
  <c r="K70" i="1"/>
  <c r="K69" i="1"/>
  <c r="K56" i="1"/>
  <c r="K55" i="1"/>
  <c r="K54" i="1"/>
  <c r="G45" i="1"/>
  <c r="G46" i="1"/>
  <c r="G47" i="1"/>
  <c r="G34" i="1"/>
  <c r="G35" i="1"/>
  <c r="G36" i="1"/>
  <c r="G37" i="1"/>
  <c r="K23" i="1"/>
  <c r="K22" i="1"/>
  <c r="K21" i="1"/>
  <c r="K9" i="1" l="1"/>
  <c r="K8" i="1"/>
  <c r="K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les5092</author>
  </authors>
  <commentList>
    <comment ref="H73" authorId="0" shapeId="0" xr:uid="{3E1E1159-AC16-41CA-B6FB-C5F550E48E57}">
      <text>
        <r>
          <rPr>
            <b/>
            <sz val="9"/>
            <color indexed="81"/>
            <rFont val="Tahoma"/>
            <charset val="1"/>
          </rPr>
          <t>les5092:</t>
        </r>
        <r>
          <rPr>
            <sz val="9"/>
            <color indexed="81"/>
            <rFont val="Tahoma"/>
            <charset val="1"/>
          </rPr>
          <t xml:space="preserve">
per Matt Simmons, the residual collection for PKY exhausted in Sept 2025
</t>
        </r>
      </text>
    </comment>
  </commentList>
</comments>
</file>

<file path=xl/sharedStrings.xml><?xml version="1.0" encoding="utf-8"?>
<sst xmlns="http://schemas.openxmlformats.org/spreadsheetml/2006/main" count="116" uniqueCount="45">
  <si>
    <t>Customer Charge</t>
  </si>
  <si>
    <t>Delivery Charge</t>
  </si>
  <si>
    <t>Base Rate</t>
  </si>
  <si>
    <t>Total Rate</t>
  </si>
  <si>
    <t>Bill Display</t>
  </si>
  <si>
    <t>Total per MCF</t>
  </si>
  <si>
    <t>Residential  - Sales</t>
  </si>
  <si>
    <t>Expected Gas Supply Cost (EGC)</t>
  </si>
  <si>
    <t>Refund Adjustment (RA)</t>
  </si>
  <si>
    <t>Actual Cost Adjustment (ACA)</t>
  </si>
  <si>
    <t>Balance Adjustment (BA)</t>
  </si>
  <si>
    <t>Gas Cost Recovery Rate (GCR)</t>
  </si>
  <si>
    <t>Gas Costs</t>
  </si>
  <si>
    <t>TCJA Credit</t>
  </si>
  <si>
    <t>DELTA NATURAL GAS</t>
  </si>
  <si>
    <t>Small Non-Residential  - Sales</t>
  </si>
  <si>
    <t>Pipe Replacement</t>
  </si>
  <si>
    <t>Large Non-Residential  - Sales</t>
  </si>
  <si>
    <t>1-200 Mcf</t>
  </si>
  <si>
    <t>201-1000 Mcf</t>
  </si>
  <si>
    <t>1001-5000 Mcf</t>
  </si>
  <si>
    <t>5001-10000 Mcf</t>
  </si>
  <si>
    <t>Over 10000 Mcf</t>
  </si>
  <si>
    <t>GCR</t>
  </si>
  <si>
    <t xml:space="preserve">Pipe Replacement </t>
  </si>
  <si>
    <t>Interruptible Service</t>
  </si>
  <si>
    <t>1-1000 Mcf</t>
  </si>
  <si>
    <t>Farm Tap  - Delta Customers</t>
  </si>
  <si>
    <t>Farm Tap  - Former Peoples KY Customers</t>
  </si>
  <si>
    <t>Rider - GTI (all MCF)</t>
  </si>
  <si>
    <t xml:space="preserve">  </t>
  </si>
  <si>
    <t>Base Rate Charge</t>
  </si>
  <si>
    <t>per Mcf</t>
  </si>
  <si>
    <t>$0.002 per Mcf</t>
  </si>
  <si>
    <t xml:space="preserve">Weather Normalization Adjustment 1/ </t>
  </si>
  <si>
    <t xml:space="preserve">1/ Weather Normalization Adjustment applies during December through April billing months. The Weather Normalization Adjustment is recomputed monthly. </t>
  </si>
  <si>
    <t>Weather Normalization Adjustment 1/</t>
  </si>
  <si>
    <t>Energy Assistance Program</t>
  </si>
  <si>
    <t>Balance Adjustment 2 (BA2)</t>
  </si>
  <si>
    <t>(7=SUM 1 to 6)</t>
  </si>
  <si>
    <t>check numbers</t>
  </si>
  <si>
    <t>6/1/2025 update</t>
  </si>
  <si>
    <t>$0.22227 per Mcf</t>
  </si>
  <si>
    <t>$0.07295 per Mcf</t>
  </si>
  <si>
    <t>EFFECTIVE:  October 27,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</si>
</sst>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0_);\(0\)"/>
    <numFmt numFmtId="166" formatCode="&quot;$&quot;#,##0.0000_);\(&quot;$&quot;#,##0.0000\)"/>
    <numFmt numFmtId="167" formatCode="_(&quot;$&quot;* #,##0.00000_);_(&quot;$&quot;* \(#,##0.00000\);_(&quot;$&quot;* &quot;-&quot;??_);_(@_)"/>
    <numFmt numFmtId="168" formatCode="_(&quot;$&quot;* #,##0.000_);_(&quot;$&quot;* \(#,##0.000\);_(&quot;$&quot;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 MT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6" fontId="4" fillId="0" borderId="0"/>
    <xf numFmtId="44" fontId="5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/>
    <xf numFmtId="164" fontId="0" fillId="0" borderId="1" xfId="1" applyNumberFormat="1" applyFont="1" applyFill="1" applyBorder="1"/>
    <xf numFmtId="164" fontId="0" fillId="0" borderId="2" xfId="1" applyNumberFormat="1" applyFont="1" applyFill="1" applyBorder="1"/>
    <xf numFmtId="164" fontId="0" fillId="0" borderId="0" xfId="1" applyNumberFormat="1" applyFont="1" applyFill="1" applyBorder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/>
    <xf numFmtId="0" fontId="6" fillId="0" borderId="0" xfId="0" applyFont="1"/>
    <xf numFmtId="0" fontId="0" fillId="0" borderId="0" xfId="0" quotePrefix="1"/>
    <xf numFmtId="167" fontId="0" fillId="0" borderId="2" xfId="1" applyNumberFormat="1" applyFont="1" applyFill="1" applyBorder="1"/>
    <xf numFmtId="0" fontId="0" fillId="0" borderId="2" xfId="0" applyBorder="1"/>
    <xf numFmtId="164" fontId="0" fillId="0" borderId="3" xfId="1" applyNumberFormat="1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5" fontId="0" fillId="0" borderId="0" xfId="0" applyNumberFormat="1" applyAlignment="1">
      <alignment horizontal="center"/>
    </xf>
    <xf numFmtId="0" fontId="0" fillId="0" borderId="8" xfId="0" applyBorder="1"/>
    <xf numFmtId="0" fontId="0" fillId="0" borderId="9" xfId="0" applyBorder="1"/>
    <xf numFmtId="164" fontId="0" fillId="0" borderId="7" xfId="1" applyNumberFormat="1" applyFont="1" applyFill="1" applyBorder="1"/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right" vertical="center"/>
    </xf>
    <xf numFmtId="0" fontId="0" fillId="0" borderId="14" xfId="0" applyBorder="1"/>
    <xf numFmtId="0" fontId="0" fillId="0" borderId="7" xfId="0" applyBorder="1"/>
    <xf numFmtId="164" fontId="0" fillId="0" borderId="7" xfId="0" applyNumberFormat="1" applyBorder="1"/>
    <xf numFmtId="0" fontId="2" fillId="0" borderId="8" xfId="0" applyFont="1" applyBorder="1"/>
    <xf numFmtId="0" fontId="2" fillId="0" borderId="9" xfId="0" applyFont="1" applyBorder="1"/>
    <xf numFmtId="164" fontId="2" fillId="0" borderId="9" xfId="1" applyNumberFormat="1" applyFont="1" applyFill="1" applyBorder="1"/>
    <xf numFmtId="164" fontId="2" fillId="0" borderId="9" xfId="1" applyNumberFormat="1" applyFont="1" applyFill="1" applyBorder="1" applyAlignment="1">
      <alignment horizontal="right"/>
    </xf>
    <xf numFmtId="0" fontId="2" fillId="0" borderId="10" xfId="0" applyFont="1" applyBorder="1"/>
    <xf numFmtId="164" fontId="2" fillId="0" borderId="0" xfId="1" applyNumberFormat="1" applyFont="1" applyFill="1" applyBorder="1"/>
    <xf numFmtId="164" fontId="2" fillId="0" borderId="0" xfId="1" applyNumberFormat="1" applyFont="1" applyFill="1" applyBorder="1" applyAlignment="1">
      <alignment horizontal="right"/>
    </xf>
    <xf numFmtId="164" fontId="0" fillId="0" borderId="5" xfId="1" applyNumberFormat="1" applyFont="1" applyFill="1" applyBorder="1"/>
    <xf numFmtId="0" fontId="0" fillId="0" borderId="10" xfId="0" applyBorder="1"/>
    <xf numFmtId="0" fontId="2" fillId="0" borderId="9" xfId="0" applyFont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5" xfId="0" applyBorder="1"/>
    <xf numFmtId="0" fontId="0" fillId="0" borderId="16" xfId="0" quotePrefix="1" applyBorder="1" applyAlignment="1">
      <alignment horizontal="center"/>
    </xf>
    <xf numFmtId="0" fontId="2" fillId="2" borderId="17" xfId="0" applyFont="1" applyFill="1" applyBorder="1"/>
    <xf numFmtId="0" fontId="0" fillId="0" borderId="16" xfId="0" applyBorder="1"/>
    <xf numFmtId="164" fontId="0" fillId="0" borderId="18" xfId="1" applyNumberFormat="1" applyFont="1" applyFill="1" applyBorder="1"/>
    <xf numFmtId="0" fontId="0" fillId="0" borderId="17" xfId="0" applyBorder="1"/>
    <xf numFmtId="0" fontId="0" fillId="0" borderId="1" xfId="0" applyBorder="1"/>
    <xf numFmtId="167" fontId="0" fillId="0" borderId="3" xfId="1" applyNumberFormat="1" applyFont="1" applyFill="1" applyBorder="1"/>
    <xf numFmtId="0" fontId="2" fillId="2" borderId="11" xfId="0" applyFont="1" applyFill="1" applyBorder="1"/>
    <xf numFmtId="164" fontId="0" fillId="0" borderId="13" xfId="1" applyNumberFormat="1" applyFont="1" applyFill="1" applyBorder="1"/>
    <xf numFmtId="0" fontId="0" fillId="0" borderId="19" xfId="0" applyBorder="1"/>
    <xf numFmtId="0" fontId="2" fillId="0" borderId="6" xfId="0" applyFont="1" applyBorder="1"/>
    <xf numFmtId="0" fontId="2" fillId="0" borderId="7" xfId="0" applyFont="1" applyBorder="1"/>
    <xf numFmtId="164" fontId="0" fillId="0" borderId="20" xfId="1" applyNumberFormat="1" applyFont="1" applyFill="1" applyBorder="1"/>
    <xf numFmtId="164" fontId="0" fillId="0" borderId="0" xfId="0" applyNumberFormat="1"/>
    <xf numFmtId="167" fontId="0" fillId="0" borderId="0" xfId="0" applyNumberFormat="1"/>
    <xf numFmtId="0" fontId="7" fillId="0" borderId="0" xfId="0" applyFont="1"/>
    <xf numFmtId="164" fontId="7" fillId="0" borderId="0" xfId="1" applyNumberFormat="1" applyFont="1" applyFill="1"/>
    <xf numFmtId="44" fontId="0" fillId="0" borderId="0" xfId="0" applyNumberFormat="1"/>
    <xf numFmtId="164" fontId="0" fillId="4" borderId="0" xfId="0" applyNumberFormat="1" applyFill="1"/>
    <xf numFmtId="168" fontId="0" fillId="0" borderId="0" xfId="0" applyNumberFormat="1"/>
    <xf numFmtId="164" fontId="0" fillId="0" borderId="12" xfId="0" applyNumberFormat="1" applyBorder="1"/>
    <xf numFmtId="0" fontId="8" fillId="0" borderId="0" xfId="0" applyFont="1"/>
    <xf numFmtId="164" fontId="8" fillId="0" borderId="0" xfId="0" applyNumberFormat="1" applyFont="1"/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164" fontId="2" fillId="4" borderId="0" xfId="0" applyNumberFormat="1" applyFont="1" applyFill="1"/>
    <xf numFmtId="164" fontId="2" fillId="0" borderId="2" xfId="1" applyNumberFormat="1" applyFont="1" applyFill="1" applyBorder="1"/>
    <xf numFmtId="167" fontId="0" fillId="0" borderId="12" xfId="0" applyNumberFormat="1" applyBorder="1"/>
    <xf numFmtId="164" fontId="6" fillId="0" borderId="0" xfId="0" applyNumberFormat="1" applyFont="1"/>
    <xf numFmtId="164" fontId="6" fillId="0" borderId="18" xfId="1" applyNumberFormat="1" applyFont="1" applyFill="1" applyBorder="1"/>
    <xf numFmtId="164" fontId="6" fillId="0" borderId="2" xfId="1" applyNumberFormat="1" applyFont="1" applyFill="1" applyBorder="1"/>
    <xf numFmtId="164" fontId="8" fillId="4" borderId="0" xfId="0" applyNumberFormat="1" applyFont="1" applyFill="1"/>
    <xf numFmtId="164" fontId="0" fillId="5" borderId="0" xfId="0" applyNumberFormat="1" applyFill="1"/>
    <xf numFmtId="0" fontId="0" fillId="5" borderId="0" xfId="0" applyFill="1"/>
    <xf numFmtId="167" fontId="0" fillId="5" borderId="0" xfId="0" applyNumberFormat="1" applyFill="1"/>
    <xf numFmtId="167" fontId="2" fillId="3" borderId="2" xfId="1" applyNumberFormat="1" applyFont="1" applyFill="1" applyBorder="1"/>
    <xf numFmtId="17" fontId="2" fillId="3" borderId="0" xfId="0" quotePrefix="1" applyNumberFormat="1" applyFont="1" applyFill="1"/>
    <xf numFmtId="164" fontId="2" fillId="3" borderId="18" xfId="1" applyNumberFormat="1" applyFont="1" applyFill="1" applyBorder="1"/>
    <xf numFmtId="0" fontId="0" fillId="0" borderId="12" xfId="0" applyBorder="1" applyAlignment="1">
      <alignment horizontal="center"/>
    </xf>
    <xf numFmtId="164" fontId="0" fillId="6" borderId="2" xfId="1" applyNumberFormat="1" applyFont="1" applyFill="1" applyBorder="1"/>
    <xf numFmtId="164" fontId="2" fillId="6" borderId="1" xfId="1" applyNumberFormat="1" applyFont="1" applyFill="1" applyBorder="1"/>
    <xf numFmtId="164" fontId="0" fillId="6" borderId="3" xfId="1" applyNumberFormat="1" applyFont="1" applyFill="1" applyBorder="1"/>
    <xf numFmtId="164" fontId="0" fillId="6" borderId="18" xfId="1" applyNumberFormat="1" applyFont="1" applyFill="1" applyBorder="1"/>
    <xf numFmtId="167" fontId="0" fillId="0" borderId="18" xfId="1" applyNumberFormat="1" applyFont="1" applyFill="1" applyBorder="1"/>
    <xf numFmtId="164" fontId="2" fillId="0" borderId="1" xfId="1" applyNumberFormat="1" applyFont="1" applyFill="1" applyBorder="1"/>
    <xf numFmtId="164" fontId="9" fillId="0" borderId="0" xfId="1" applyNumberFormat="1" applyFont="1" applyFill="1" applyBorder="1"/>
    <xf numFmtId="167" fontId="9" fillId="0" borderId="0" xfId="1" applyNumberFormat="1" applyFont="1" applyFill="1" applyBorder="1"/>
    <xf numFmtId="164" fontId="10" fillId="6" borderId="0" xfId="3" applyNumberFormat="1" applyFont="1" applyFill="1" applyBorder="1"/>
    <xf numFmtId="164" fontId="10" fillId="4" borderId="0" xfId="3" applyNumberFormat="1" applyFont="1" applyFill="1"/>
    <xf numFmtId="167" fontId="9" fillId="4" borderId="0" xfId="0" applyNumberFormat="1" applyFont="1" applyFill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4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ze4964\Documents\Rate%20Schedules\20240725%20KY%20Net%20Billing%20Rate%20Schedu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ail"/>
    </sheetNames>
    <sheetDataSet>
      <sheetData sheetId="0">
        <row r="15">
          <cell r="M15">
            <v>11.269699999999998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95"/>
  <sheetViews>
    <sheetView tabSelected="1" topLeftCell="A53" zoomScale="80" zoomScaleNormal="80" workbookViewId="0">
      <selection activeCell="I49" activeCellId="2" sqref="G44 I48 I49"/>
    </sheetView>
  </sheetViews>
  <sheetFormatPr defaultRowHeight="14.5"/>
  <cols>
    <col min="1" max="1" width="2.54296875" customWidth="1"/>
    <col min="2" max="2" width="2.453125" customWidth="1"/>
    <col min="3" max="3" width="38.54296875" bestFit="1" customWidth="1"/>
    <col min="4" max="4" width="1" customWidth="1"/>
    <col min="5" max="5" width="15.1796875" customWidth="1"/>
    <col min="6" max="6" width="13.81640625" customWidth="1"/>
    <col min="7" max="7" width="14.1796875" customWidth="1"/>
    <col min="8" max="8" width="18.453125" customWidth="1"/>
    <col min="9" max="9" width="13.54296875" customWidth="1"/>
    <col min="10" max="10" width="12.54296875" bestFit="1" customWidth="1"/>
    <col min="11" max="11" width="17.1796875" customWidth="1"/>
    <col min="12" max="12" width="4.1796875" customWidth="1"/>
    <col min="13" max="13" width="16.26953125" bestFit="1" customWidth="1"/>
    <col min="14" max="14" width="15.453125" customWidth="1"/>
    <col min="15" max="15" width="11.453125" customWidth="1"/>
    <col min="16" max="16" width="10.54296875" bestFit="1" customWidth="1"/>
    <col min="17" max="17" width="18.81640625" customWidth="1"/>
  </cols>
  <sheetData>
    <row r="1" spans="2:15" ht="15" thickBot="1">
      <c r="C1" s="7" t="s">
        <v>14</v>
      </c>
      <c r="E1" s="9"/>
      <c r="K1" s="6"/>
      <c r="M1" s="8" t="s">
        <v>40</v>
      </c>
    </row>
    <row r="2" spans="2:15">
      <c r="B2" s="14"/>
      <c r="C2" s="15"/>
      <c r="D2" s="15"/>
      <c r="E2" s="15"/>
      <c r="F2" s="15"/>
      <c r="G2" s="15"/>
      <c r="H2" s="15"/>
      <c r="I2" s="15"/>
      <c r="J2" s="21"/>
      <c r="K2" s="22"/>
      <c r="L2" s="23"/>
    </row>
    <row r="3" spans="2:15">
      <c r="B3" s="16"/>
      <c r="E3" s="96" t="s">
        <v>12</v>
      </c>
      <c r="F3" s="97"/>
      <c r="G3" s="97"/>
      <c r="H3" s="98"/>
      <c r="I3" s="1"/>
      <c r="J3" s="1"/>
      <c r="K3" s="1" t="s">
        <v>4</v>
      </c>
      <c r="L3" s="24"/>
    </row>
    <row r="4" spans="2:15" s="70" customFormat="1" ht="43.5">
      <c r="B4" s="64"/>
      <c r="C4" s="65"/>
      <c r="D4" s="66"/>
      <c r="E4" s="67" t="s">
        <v>7</v>
      </c>
      <c r="F4" s="67" t="s">
        <v>8</v>
      </c>
      <c r="G4" s="67" t="s">
        <v>9</v>
      </c>
      <c r="H4" s="67" t="s">
        <v>10</v>
      </c>
      <c r="I4" s="67" t="s">
        <v>38</v>
      </c>
      <c r="J4" s="67" t="s">
        <v>31</v>
      </c>
      <c r="K4" s="68" t="s">
        <v>3</v>
      </c>
      <c r="L4" s="69"/>
    </row>
    <row r="5" spans="2:15">
      <c r="B5" s="16"/>
      <c r="C5" s="40"/>
      <c r="E5" s="17">
        <v>-1</v>
      </c>
      <c r="F5" s="17">
        <v>-2</v>
      </c>
      <c r="G5" s="17">
        <v>-3</v>
      </c>
      <c r="H5" s="17">
        <v>-4</v>
      </c>
      <c r="I5" s="17">
        <v>-5</v>
      </c>
      <c r="J5" s="17">
        <v>-6</v>
      </c>
      <c r="K5" s="41" t="s">
        <v>39</v>
      </c>
      <c r="L5" s="24"/>
    </row>
    <row r="6" spans="2:15">
      <c r="B6" s="16"/>
      <c r="C6" s="42" t="s">
        <v>6</v>
      </c>
      <c r="K6" s="43"/>
      <c r="L6" s="24"/>
    </row>
    <row r="7" spans="2:15">
      <c r="B7" s="16"/>
      <c r="C7" s="40" t="s">
        <v>0</v>
      </c>
      <c r="E7" s="4"/>
      <c r="F7" s="4"/>
      <c r="G7" s="4"/>
      <c r="H7" s="4"/>
      <c r="I7" s="4"/>
      <c r="J7" s="85">
        <v>29.95</v>
      </c>
      <c r="K7" s="13">
        <f>SUM(E7:J7)</f>
        <v>29.95</v>
      </c>
      <c r="L7" s="24"/>
    </row>
    <row r="8" spans="2:15">
      <c r="B8" s="16"/>
      <c r="C8" s="40" t="s">
        <v>37</v>
      </c>
      <c r="E8" s="4"/>
      <c r="F8" s="4"/>
      <c r="G8" s="4"/>
      <c r="H8" s="4"/>
      <c r="I8" s="4"/>
      <c r="J8" s="4">
        <v>0.3</v>
      </c>
      <c r="K8" s="44">
        <f>SUM(E8:J8)</f>
        <v>0.3</v>
      </c>
      <c r="L8" s="24"/>
      <c r="O8" s="54"/>
    </row>
    <row r="9" spans="2:15">
      <c r="B9" s="16"/>
      <c r="C9" s="40" t="s">
        <v>13</v>
      </c>
      <c r="E9" s="4"/>
      <c r="F9" s="4"/>
      <c r="G9" s="4"/>
      <c r="H9" s="4"/>
      <c r="I9" s="4"/>
      <c r="J9" s="4">
        <v>0</v>
      </c>
      <c r="K9" s="44">
        <f>SUM(E9:J9)</f>
        <v>0</v>
      </c>
      <c r="L9" s="24"/>
    </row>
    <row r="10" spans="2:15">
      <c r="B10" s="16"/>
      <c r="C10" s="40" t="s">
        <v>16</v>
      </c>
      <c r="E10" s="4"/>
      <c r="F10" s="4"/>
      <c r="G10" s="4"/>
      <c r="H10" s="4"/>
      <c r="I10" s="4"/>
      <c r="J10" s="81">
        <v>0.55423</v>
      </c>
      <c r="K10" s="89">
        <f>J10</f>
        <v>0.55423</v>
      </c>
      <c r="L10" s="24"/>
      <c r="M10" s="82" t="s">
        <v>41</v>
      </c>
    </row>
    <row r="11" spans="2:15">
      <c r="B11" s="16"/>
      <c r="C11" s="40" t="s">
        <v>34</v>
      </c>
      <c r="E11" s="4"/>
      <c r="F11" s="4"/>
      <c r="G11" s="4"/>
      <c r="H11" s="4"/>
      <c r="I11" s="4"/>
      <c r="J11" s="11">
        <v>0</v>
      </c>
      <c r="K11" s="47">
        <f>J11</f>
        <v>0</v>
      </c>
      <c r="L11" s="24"/>
      <c r="M11" s="62" t="s">
        <v>23</v>
      </c>
      <c r="N11" s="74">
        <f>E12+G12+I12</f>
        <v>5.4467999999999996</v>
      </c>
    </row>
    <row r="12" spans="2:15">
      <c r="B12" s="16"/>
      <c r="C12" s="40" t="s">
        <v>11</v>
      </c>
      <c r="E12" s="76">
        <v>4.4673999999999996</v>
      </c>
      <c r="F12" s="4">
        <v>0</v>
      </c>
      <c r="G12" s="76">
        <v>1.0221</v>
      </c>
      <c r="H12" s="72">
        <v>0.87</v>
      </c>
      <c r="I12" s="76">
        <v>-4.2700000000000002E-2</v>
      </c>
      <c r="J12" s="4"/>
      <c r="K12" s="75">
        <f>SUM(E12:I12)</f>
        <v>6.3167999999999997</v>
      </c>
      <c r="L12" s="20"/>
      <c r="M12" s="54"/>
    </row>
    <row r="13" spans="2:15">
      <c r="B13" s="16"/>
      <c r="C13" s="40" t="s">
        <v>1</v>
      </c>
      <c r="E13" s="3"/>
      <c r="F13" s="3"/>
      <c r="G13" s="3"/>
      <c r="H13" s="3"/>
      <c r="I13" s="3"/>
      <c r="J13" s="86">
        <v>6.3849999999999998</v>
      </c>
      <c r="K13" s="88">
        <f>J13</f>
        <v>6.3849999999999998</v>
      </c>
      <c r="L13" s="24"/>
      <c r="M13" s="63">
        <f>K12-H12+J13</f>
        <v>11.831799999999999</v>
      </c>
      <c r="N13" s="54">
        <f>K10</f>
        <v>0.55423</v>
      </c>
    </row>
    <row r="14" spans="2:15">
      <c r="B14" s="16"/>
      <c r="C14" s="40" t="s">
        <v>29</v>
      </c>
      <c r="E14" s="3"/>
      <c r="F14" s="3"/>
      <c r="G14" s="3"/>
      <c r="H14" s="3"/>
      <c r="I14" s="3"/>
      <c r="J14" s="90">
        <v>2E-3</v>
      </c>
      <c r="K14" s="53">
        <f>J14</f>
        <v>2E-3</v>
      </c>
      <c r="L14" s="24"/>
      <c r="N14" s="54">
        <f>H12</f>
        <v>0.87</v>
      </c>
    </row>
    <row r="15" spans="2:15">
      <c r="B15" s="16"/>
      <c r="C15" s="45" t="s">
        <v>5</v>
      </c>
      <c r="D15" s="46"/>
      <c r="E15" s="3"/>
      <c r="F15" s="3"/>
      <c r="G15" s="3"/>
      <c r="H15" s="3"/>
      <c r="I15" s="3"/>
      <c r="J15" s="3"/>
      <c r="K15" s="44">
        <f>SUM(K10:K14)</f>
        <v>13.25803</v>
      </c>
      <c r="L15" s="25"/>
      <c r="M15" s="71">
        <f>E12+G12+I12+J13+J10+J14+H12</f>
        <v>13.25803</v>
      </c>
      <c r="N15" s="60">
        <f>J14</f>
        <v>2E-3</v>
      </c>
      <c r="O15" s="54"/>
    </row>
    <row r="16" spans="2:15">
      <c r="B16" s="16"/>
      <c r="C16" s="8"/>
      <c r="E16" s="5"/>
      <c r="F16" s="5"/>
      <c r="G16" s="5"/>
      <c r="H16" s="5"/>
      <c r="I16" s="5"/>
      <c r="J16" s="5"/>
      <c r="K16" s="5"/>
      <c r="L16" s="25"/>
      <c r="M16" s="61">
        <f>M15-M13</f>
        <v>1.4262300000000003</v>
      </c>
      <c r="N16" s="61">
        <f>SUM(N13:N15)</f>
        <v>1.4262300000000001</v>
      </c>
    </row>
    <row r="17" spans="2:15">
      <c r="B17" s="16"/>
      <c r="E17" s="5"/>
      <c r="F17" s="5"/>
      <c r="G17" s="5"/>
      <c r="H17" s="5"/>
      <c r="I17" s="5"/>
      <c r="J17" s="5"/>
      <c r="K17" s="5"/>
      <c r="L17" s="24"/>
    </row>
    <row r="18" spans="2:15" ht="43.5">
      <c r="B18" s="16"/>
      <c r="C18" s="36"/>
      <c r="D18" s="37"/>
      <c r="E18" s="38" t="s">
        <v>7</v>
      </c>
      <c r="F18" s="38" t="s">
        <v>8</v>
      </c>
      <c r="G18" s="38" t="s">
        <v>9</v>
      </c>
      <c r="H18" s="38" t="s">
        <v>10</v>
      </c>
      <c r="I18" s="38" t="s">
        <v>38</v>
      </c>
      <c r="J18" s="38" t="s">
        <v>31</v>
      </c>
      <c r="K18" s="39" t="s">
        <v>3</v>
      </c>
      <c r="L18" s="24"/>
    </row>
    <row r="19" spans="2:15">
      <c r="B19" s="16"/>
      <c r="C19" s="40"/>
      <c r="E19" s="17">
        <v>-1</v>
      </c>
      <c r="F19" s="17">
        <v>-2</v>
      </c>
      <c r="G19" s="17">
        <v>-3</v>
      </c>
      <c r="H19" s="17">
        <v>-4</v>
      </c>
      <c r="I19" s="17">
        <v>-5</v>
      </c>
      <c r="J19" s="17">
        <v>-6</v>
      </c>
      <c r="K19" s="41" t="s">
        <v>39</v>
      </c>
      <c r="L19" s="24"/>
    </row>
    <row r="20" spans="2:15">
      <c r="B20" s="16"/>
      <c r="C20" s="42" t="s">
        <v>15</v>
      </c>
      <c r="K20" s="43"/>
      <c r="L20" s="24"/>
      <c r="M20" s="55">
        <f>[1]Retail!$M$15-M29</f>
        <v>-0.99419999999999931</v>
      </c>
    </row>
    <row r="21" spans="2:15">
      <c r="B21" s="16"/>
      <c r="C21" s="40" t="s">
        <v>0</v>
      </c>
      <c r="E21" s="4"/>
      <c r="F21" s="4"/>
      <c r="G21" s="4"/>
      <c r="H21" s="4"/>
      <c r="I21" s="4"/>
      <c r="J21" s="85">
        <v>57.7</v>
      </c>
      <c r="K21" s="13">
        <f>SUM(E21:J21)</f>
        <v>57.7</v>
      </c>
      <c r="L21" s="24"/>
    </row>
    <row r="22" spans="2:15">
      <c r="B22" s="16"/>
      <c r="C22" s="40" t="s">
        <v>37</v>
      </c>
      <c r="E22" s="4"/>
      <c r="F22" s="4"/>
      <c r="G22" s="4"/>
      <c r="H22" s="4"/>
      <c r="I22" s="4"/>
      <c r="J22" s="4"/>
      <c r="K22" s="44">
        <f>SUM(E22:J22)</f>
        <v>0</v>
      </c>
      <c r="L22" s="24"/>
    </row>
    <row r="23" spans="2:15">
      <c r="B23" s="16"/>
      <c r="C23" s="40" t="s">
        <v>13</v>
      </c>
      <c r="E23" s="4"/>
      <c r="F23" s="4"/>
      <c r="G23" s="4"/>
      <c r="H23" s="4"/>
      <c r="I23" s="4"/>
      <c r="J23" s="4">
        <v>0</v>
      </c>
      <c r="K23" s="44">
        <f>SUM(E23:J23)</f>
        <v>0</v>
      </c>
      <c r="L23" s="24"/>
    </row>
    <row r="24" spans="2:15">
      <c r="B24" s="16"/>
      <c r="C24" s="40" t="s">
        <v>16</v>
      </c>
      <c r="E24" s="4"/>
      <c r="F24" s="4"/>
      <c r="G24" s="4"/>
      <c r="H24" s="4"/>
      <c r="I24" s="4"/>
      <c r="J24" s="81">
        <v>0.35010000000000002</v>
      </c>
      <c r="K24" s="47">
        <f>J24</f>
        <v>0.35010000000000002</v>
      </c>
      <c r="L24" s="24"/>
      <c r="M24" s="82" t="str">
        <f>M10</f>
        <v>6/1/2025 update</v>
      </c>
    </row>
    <row r="25" spans="2:15">
      <c r="B25" s="16"/>
      <c r="C25" s="40" t="s">
        <v>36</v>
      </c>
      <c r="E25" s="4"/>
      <c r="F25" s="4"/>
      <c r="G25" s="4"/>
      <c r="H25" s="4"/>
      <c r="I25" s="4"/>
      <c r="J25" s="11">
        <v>0</v>
      </c>
      <c r="K25" s="47">
        <f>J25</f>
        <v>0</v>
      </c>
      <c r="L25" s="24"/>
      <c r="M25" s="62" t="s">
        <v>23</v>
      </c>
      <c r="N25" s="63">
        <f>E26+G26+I26</f>
        <v>5.4467999999999996</v>
      </c>
    </row>
    <row r="26" spans="2:15">
      <c r="B26" s="16"/>
      <c r="C26" s="40" t="s">
        <v>11</v>
      </c>
      <c r="E26" s="76">
        <f>E12</f>
        <v>4.4673999999999996</v>
      </c>
      <c r="F26" s="72">
        <f>F12</f>
        <v>0</v>
      </c>
      <c r="G26" s="76">
        <f>G12</f>
        <v>1.0221</v>
      </c>
      <c r="H26" s="72">
        <f>H12</f>
        <v>0.87</v>
      </c>
      <c r="I26" s="76">
        <f>I12</f>
        <v>-4.2700000000000002E-2</v>
      </c>
      <c r="J26" s="4"/>
      <c r="K26" s="44">
        <f>SUM(E26:I26)</f>
        <v>6.3167999999999997</v>
      </c>
      <c r="L26" s="25"/>
      <c r="M26" s="54"/>
    </row>
    <row r="27" spans="2:15">
      <c r="B27" s="16"/>
      <c r="C27" s="40" t="s">
        <v>1</v>
      </c>
      <c r="E27" s="3"/>
      <c r="F27" s="3"/>
      <c r="G27" s="3"/>
      <c r="H27" s="3"/>
      <c r="I27" s="3"/>
      <c r="J27" s="86">
        <v>5.5949999999999998</v>
      </c>
      <c r="K27" s="88">
        <f>J27</f>
        <v>5.5949999999999998</v>
      </c>
      <c r="L27" s="24"/>
      <c r="M27" s="63">
        <f>K26-H26+J27</f>
        <v>11.041799999999999</v>
      </c>
      <c r="N27" s="55">
        <f>K24</f>
        <v>0.35010000000000002</v>
      </c>
    </row>
    <row r="28" spans="2:15">
      <c r="B28" s="16"/>
      <c r="C28" s="40" t="s">
        <v>29</v>
      </c>
      <c r="E28" s="3"/>
      <c r="F28" s="3"/>
      <c r="G28" s="3"/>
      <c r="H28" s="3"/>
      <c r="I28" s="3"/>
      <c r="J28" s="90">
        <v>2E-3</v>
      </c>
      <c r="K28" s="53">
        <f>J28</f>
        <v>2E-3</v>
      </c>
      <c r="L28" s="24"/>
      <c r="N28" s="54">
        <f>H26</f>
        <v>0.87</v>
      </c>
    </row>
    <row r="29" spans="2:15">
      <c r="B29" s="16"/>
      <c r="C29" s="45" t="s">
        <v>5</v>
      </c>
      <c r="D29" s="46"/>
      <c r="E29" s="3"/>
      <c r="F29" s="3"/>
      <c r="G29" s="3"/>
      <c r="H29" s="3"/>
      <c r="I29" s="3"/>
      <c r="J29" s="3"/>
      <c r="K29" s="44">
        <f>SUM(K24:K28)</f>
        <v>12.263900000000001</v>
      </c>
      <c r="L29" s="24"/>
      <c r="M29" s="71">
        <f>E26+G26+I26+J27+J24+J28+H26</f>
        <v>12.263899999999998</v>
      </c>
      <c r="N29" s="60">
        <f>J28</f>
        <v>2E-3</v>
      </c>
      <c r="O29" s="54"/>
    </row>
    <row r="30" spans="2:15">
      <c r="B30" s="16"/>
      <c r="C30" s="8"/>
      <c r="E30" s="5"/>
      <c r="F30" s="5"/>
      <c r="G30" s="5"/>
      <c r="H30" s="5"/>
      <c r="I30" s="5"/>
      <c r="J30" s="5"/>
      <c r="K30" s="5"/>
      <c r="L30" s="24"/>
      <c r="M30" s="73">
        <f>M29-M27</f>
        <v>1.2220999999999993</v>
      </c>
      <c r="N30" s="73">
        <f>SUM(N27:N29)</f>
        <v>1.2221</v>
      </c>
    </row>
    <row r="31" spans="2:15">
      <c r="B31" s="16"/>
      <c r="C31" s="48" t="s">
        <v>17</v>
      </c>
      <c r="D31" s="37"/>
      <c r="E31" s="84" t="s">
        <v>2</v>
      </c>
      <c r="F31" s="4" t="s">
        <v>23</v>
      </c>
      <c r="G31" s="4" t="s">
        <v>3</v>
      </c>
      <c r="H31" s="49"/>
      <c r="I31" s="5"/>
      <c r="J31" s="5"/>
      <c r="K31" s="5"/>
      <c r="L31" s="24"/>
    </row>
    <row r="32" spans="2:15">
      <c r="B32" s="16"/>
      <c r="C32" s="50" t="s">
        <v>0</v>
      </c>
      <c r="D32" s="12"/>
      <c r="E32" s="87">
        <v>195.04</v>
      </c>
      <c r="F32" s="3"/>
      <c r="G32" s="3"/>
      <c r="H32" s="44"/>
      <c r="I32" s="5"/>
      <c r="J32" s="5"/>
      <c r="K32" s="5"/>
      <c r="L32" s="24"/>
    </row>
    <row r="33" spans="2:16" ht="15.5">
      <c r="B33" s="16"/>
      <c r="C33" s="40" t="s">
        <v>18</v>
      </c>
      <c r="E33" s="93">
        <v>6.7709999999999999</v>
      </c>
      <c r="F33" s="75">
        <f>E12+G12+I12+H12</f>
        <v>6.3167999999999997</v>
      </c>
      <c r="G33" s="3">
        <f>E33+F33</f>
        <v>13.0878</v>
      </c>
      <c r="H33" s="44" t="s">
        <v>32</v>
      </c>
      <c r="I33" s="5"/>
      <c r="J33" s="5"/>
      <c r="K33" s="5"/>
      <c r="L33" s="24"/>
      <c r="M33" s="77">
        <f>E33+N$11+H$12</f>
        <v>13.0878</v>
      </c>
      <c r="N33" s="95">
        <f>E33+F33+I38+I39</f>
        <v>13.31207</v>
      </c>
      <c r="O33" s="78">
        <f>N33-M33</f>
        <v>0.22427000000000064</v>
      </c>
      <c r="P33" s="78">
        <f>I38+I39</f>
        <v>0.22427</v>
      </c>
    </row>
    <row r="34" spans="2:16" ht="15.5">
      <c r="B34" s="16"/>
      <c r="C34" s="40" t="s">
        <v>19</v>
      </c>
      <c r="E34" s="93">
        <v>4.0686</v>
      </c>
      <c r="F34" s="44">
        <f>F33</f>
        <v>6.3167999999999997</v>
      </c>
      <c r="G34" s="3">
        <f t="shared" ref="G34:G37" si="0">E34+F34</f>
        <v>10.385400000000001</v>
      </c>
      <c r="H34" s="44" t="s">
        <v>32</v>
      </c>
      <c r="I34" s="5"/>
      <c r="J34" s="5"/>
      <c r="K34" s="5"/>
      <c r="L34" s="24"/>
      <c r="M34" s="59">
        <f>E34+N$11+H$12</f>
        <v>10.385399999999999</v>
      </c>
      <c r="O34" s="79"/>
      <c r="P34" s="78">
        <f>O33-P33</f>
        <v>6.3837823915946501E-16</v>
      </c>
    </row>
    <row r="35" spans="2:16" ht="15.5">
      <c r="B35" s="16"/>
      <c r="C35" s="40" t="s">
        <v>20</v>
      </c>
      <c r="E35" s="93">
        <v>2.7639999999999998</v>
      </c>
      <c r="F35" s="44">
        <f>F33</f>
        <v>6.3167999999999997</v>
      </c>
      <c r="G35" s="3">
        <f t="shared" si="0"/>
        <v>9.0808</v>
      </c>
      <c r="H35" s="44" t="s">
        <v>32</v>
      </c>
      <c r="I35" s="5"/>
      <c r="J35" s="5"/>
      <c r="K35" s="5"/>
      <c r="L35" s="24"/>
      <c r="M35" s="59">
        <f t="shared" ref="M35:M37" si="1">E35+N$11+H$12</f>
        <v>9.0807999999999982</v>
      </c>
    </row>
    <row r="36" spans="2:16" ht="15.5">
      <c r="B36" s="16"/>
      <c r="C36" s="40" t="s">
        <v>21</v>
      </c>
      <c r="E36" s="93">
        <v>2.1086</v>
      </c>
      <c r="F36" s="44">
        <f>F33</f>
        <v>6.3167999999999997</v>
      </c>
      <c r="G36" s="3">
        <f t="shared" si="0"/>
        <v>8.4253999999999998</v>
      </c>
      <c r="H36" s="44" t="s">
        <v>32</v>
      </c>
      <c r="I36" s="5"/>
      <c r="J36" s="5"/>
      <c r="K36" s="5"/>
      <c r="L36" s="24"/>
      <c r="M36" s="59">
        <f t="shared" si="1"/>
        <v>8.4253999999999998</v>
      </c>
    </row>
    <row r="37" spans="2:16" ht="15.5">
      <c r="B37" s="16"/>
      <c r="C37" s="40" t="s">
        <v>22</v>
      </c>
      <c r="E37" s="93">
        <v>1.7808999999999999</v>
      </c>
      <c r="F37" s="44">
        <f>F33</f>
        <v>6.3167999999999997</v>
      </c>
      <c r="G37" s="3">
        <f t="shared" si="0"/>
        <v>8.0976999999999997</v>
      </c>
      <c r="H37" s="44" t="s">
        <v>32</v>
      </c>
      <c r="I37" s="5"/>
      <c r="J37" s="5"/>
      <c r="K37" s="5"/>
      <c r="L37" s="24"/>
      <c r="M37" s="59">
        <f t="shared" si="1"/>
        <v>8.0976999999999997</v>
      </c>
      <c r="O37" s="55"/>
    </row>
    <row r="38" spans="2:16">
      <c r="B38" s="16"/>
      <c r="C38" s="40" t="s">
        <v>29</v>
      </c>
      <c r="E38" s="5"/>
      <c r="F38" s="5"/>
      <c r="G38" s="5"/>
      <c r="H38" s="44" t="s">
        <v>33</v>
      </c>
      <c r="I38" s="91">
        <v>2E-3</v>
      </c>
      <c r="J38" s="5"/>
      <c r="K38" s="5"/>
      <c r="L38" s="24"/>
    </row>
    <row r="39" spans="2:16">
      <c r="B39" s="16"/>
      <c r="C39" s="45" t="s">
        <v>24</v>
      </c>
      <c r="D39" s="46"/>
      <c r="E39" s="3"/>
      <c r="F39" s="3"/>
      <c r="G39" s="3"/>
      <c r="H39" s="83" t="s">
        <v>42</v>
      </c>
      <c r="I39" s="92">
        <v>0.22227</v>
      </c>
      <c r="J39" s="5"/>
      <c r="K39" s="5"/>
      <c r="L39" s="24"/>
      <c r="M39" s="82" t="str">
        <f>M10</f>
        <v>6/1/2025 update</v>
      </c>
    </row>
    <row r="40" spans="2:16">
      <c r="B40" s="16"/>
      <c r="E40" s="5"/>
      <c r="F40" s="5"/>
      <c r="G40" s="5"/>
      <c r="H40" s="5"/>
      <c r="I40" s="5"/>
      <c r="J40" s="5"/>
      <c r="K40" s="5"/>
      <c r="L40" s="24"/>
    </row>
    <row r="41" spans="2:16">
      <c r="B41" s="16"/>
      <c r="E41" s="5"/>
      <c r="F41" s="5"/>
      <c r="G41" s="5"/>
      <c r="H41" s="5"/>
      <c r="I41" s="5"/>
      <c r="J41" s="5"/>
      <c r="K41" s="5"/>
      <c r="L41" s="24"/>
    </row>
    <row r="42" spans="2:16">
      <c r="B42" s="16"/>
      <c r="C42" s="48" t="s">
        <v>25</v>
      </c>
      <c r="D42" s="37"/>
      <c r="E42" s="84" t="s">
        <v>2</v>
      </c>
      <c r="F42" s="4" t="s">
        <v>23</v>
      </c>
      <c r="G42" s="4" t="s">
        <v>3</v>
      </c>
      <c r="H42" s="49"/>
      <c r="I42" s="5"/>
      <c r="J42" s="5"/>
      <c r="K42" s="5"/>
      <c r="L42" s="24"/>
      <c r="P42" s="60"/>
    </row>
    <row r="43" spans="2:16">
      <c r="B43" s="16"/>
      <c r="C43" s="50" t="s">
        <v>0</v>
      </c>
      <c r="D43" s="12"/>
      <c r="E43" s="87">
        <v>267.85000000000002</v>
      </c>
      <c r="F43" s="3"/>
      <c r="G43" s="3"/>
      <c r="H43" s="44"/>
      <c r="I43" s="5"/>
      <c r="J43" s="5"/>
      <c r="K43" s="5"/>
      <c r="L43" s="24"/>
    </row>
    <row r="44" spans="2:16" ht="15.5">
      <c r="B44" s="16"/>
      <c r="C44" s="40" t="s">
        <v>26</v>
      </c>
      <c r="E44" s="93">
        <v>1.7784</v>
      </c>
      <c r="F44" s="44">
        <f>F33</f>
        <v>6.3167999999999997</v>
      </c>
      <c r="G44" s="3">
        <f>E44+F44</f>
        <v>8.0952000000000002</v>
      </c>
      <c r="H44" s="44" t="s">
        <v>32</v>
      </c>
      <c r="I44" s="5"/>
      <c r="J44" s="5"/>
      <c r="K44" s="5"/>
      <c r="L44" s="24"/>
      <c r="M44" s="77">
        <f>E44+N$11+H$12</f>
        <v>8.0951999999999984</v>
      </c>
      <c r="N44" s="95">
        <f>E44+F44+I48+I49</f>
        <v>8.1701500000000014</v>
      </c>
      <c r="O44" s="78">
        <f>N44-M44</f>
        <v>7.4950000000002959E-2</v>
      </c>
      <c r="P44" s="80">
        <f>I48+I49</f>
        <v>7.4950000000000003E-2</v>
      </c>
    </row>
    <row r="45" spans="2:16" ht="15.5">
      <c r="B45" s="16"/>
      <c r="C45" s="40" t="s">
        <v>20</v>
      </c>
      <c r="E45" s="93">
        <v>1.3337000000000001</v>
      </c>
      <c r="F45" s="44">
        <f>F33</f>
        <v>6.3167999999999997</v>
      </c>
      <c r="G45" s="3">
        <f t="shared" ref="G45:G46" si="2">E45+F45</f>
        <v>7.6505000000000001</v>
      </c>
      <c r="H45" s="44" t="s">
        <v>32</v>
      </c>
      <c r="I45" s="5"/>
      <c r="J45" s="5"/>
      <c r="K45" s="5"/>
      <c r="L45" s="24"/>
      <c r="M45" s="59">
        <f>E45+N$11+H$12</f>
        <v>7.6505000000000001</v>
      </c>
      <c r="O45" s="79"/>
      <c r="P45" s="78">
        <f>O44-P44</f>
        <v>2.9559688030644793E-15</v>
      </c>
    </row>
    <row r="46" spans="2:16" ht="15.5">
      <c r="B46" s="16"/>
      <c r="C46" s="40" t="s">
        <v>21</v>
      </c>
      <c r="E46" s="93">
        <v>0.8891</v>
      </c>
      <c r="F46" s="44">
        <f>F33</f>
        <v>6.3167999999999997</v>
      </c>
      <c r="G46" s="3">
        <f t="shared" si="2"/>
        <v>7.2058999999999997</v>
      </c>
      <c r="H46" s="44" t="s">
        <v>32</v>
      </c>
      <c r="I46" s="5"/>
      <c r="J46" s="5"/>
      <c r="K46" s="5"/>
      <c r="L46" s="24"/>
      <c r="M46" s="59">
        <f t="shared" ref="M46:M47" si="3">E46+N$11+H$12</f>
        <v>7.2058999999999997</v>
      </c>
    </row>
    <row r="47" spans="2:16" ht="15.5">
      <c r="B47" s="16"/>
      <c r="C47" s="40" t="s">
        <v>22</v>
      </c>
      <c r="E47" s="93">
        <v>0.66679999999999995</v>
      </c>
      <c r="F47" s="44">
        <f>F33</f>
        <v>6.3167999999999997</v>
      </c>
      <c r="G47" s="3">
        <f>E47+F47</f>
        <v>6.9836</v>
      </c>
      <c r="H47" s="44" t="s">
        <v>32</v>
      </c>
      <c r="I47" s="5"/>
      <c r="J47" s="5"/>
      <c r="K47" s="5"/>
      <c r="L47" s="24"/>
      <c r="M47" s="59">
        <f t="shared" si="3"/>
        <v>6.9836</v>
      </c>
      <c r="O47" s="54"/>
    </row>
    <row r="48" spans="2:16">
      <c r="B48" s="16"/>
      <c r="C48" s="40" t="s">
        <v>29</v>
      </c>
      <c r="E48" s="5"/>
      <c r="F48" s="5"/>
      <c r="G48" s="5"/>
      <c r="H48" s="44" t="s">
        <v>33</v>
      </c>
      <c r="I48" s="91">
        <v>2E-3</v>
      </c>
      <c r="J48" s="5"/>
      <c r="K48" s="5"/>
      <c r="L48" s="24"/>
      <c r="M48" s="54"/>
    </row>
    <row r="49" spans="2:15">
      <c r="B49" s="16"/>
      <c r="C49" s="45" t="s">
        <v>24</v>
      </c>
      <c r="D49" s="46"/>
      <c r="E49" s="3"/>
      <c r="F49" s="3"/>
      <c r="G49" s="3"/>
      <c r="H49" s="83" t="s">
        <v>43</v>
      </c>
      <c r="I49" s="92">
        <v>7.2950000000000001E-2</v>
      </c>
      <c r="J49" s="5"/>
      <c r="K49" s="5"/>
      <c r="L49" s="24"/>
      <c r="M49" s="82" t="str">
        <f>M10</f>
        <v>6/1/2025 update</v>
      </c>
    </row>
    <row r="50" spans="2:15">
      <c r="B50" s="16"/>
      <c r="E50" s="5"/>
      <c r="F50" s="5"/>
      <c r="G50" s="5"/>
      <c r="H50" s="5"/>
      <c r="I50" s="5"/>
      <c r="J50" s="5"/>
      <c r="K50" s="5"/>
      <c r="L50" s="24"/>
      <c r="M50" s="54"/>
    </row>
    <row r="51" spans="2:15" ht="43.5">
      <c r="B51" s="16"/>
      <c r="C51" s="36"/>
      <c r="D51" s="37"/>
      <c r="E51" s="38" t="s">
        <v>7</v>
      </c>
      <c r="F51" s="38" t="s">
        <v>8</v>
      </c>
      <c r="G51" s="38" t="s">
        <v>9</v>
      </c>
      <c r="H51" s="38" t="s">
        <v>10</v>
      </c>
      <c r="I51" s="38" t="s">
        <v>38</v>
      </c>
      <c r="J51" s="38" t="s">
        <v>31</v>
      </c>
      <c r="K51" s="39" t="s">
        <v>3</v>
      </c>
      <c r="L51" s="24"/>
    </row>
    <row r="52" spans="2:15">
      <c r="B52" s="16"/>
      <c r="C52" s="40"/>
      <c r="E52" s="17">
        <v>-1</v>
      </c>
      <c r="F52" s="17">
        <v>-2</v>
      </c>
      <c r="G52" s="17">
        <v>-3</v>
      </c>
      <c r="H52" s="17">
        <v>-4</v>
      </c>
      <c r="I52" s="17">
        <v>-5</v>
      </c>
      <c r="J52" s="17">
        <v>-6</v>
      </c>
      <c r="K52" s="41" t="s">
        <v>39</v>
      </c>
      <c r="L52" s="24"/>
    </row>
    <row r="53" spans="2:15">
      <c r="B53" s="16"/>
      <c r="C53" s="42" t="s">
        <v>27</v>
      </c>
      <c r="K53" s="43"/>
      <c r="L53" s="24"/>
    </row>
    <row r="54" spans="2:15">
      <c r="B54" s="16"/>
      <c r="C54" s="40" t="s">
        <v>0</v>
      </c>
      <c r="E54" s="4"/>
      <c r="F54" s="4"/>
      <c r="G54" s="4"/>
      <c r="H54" s="4"/>
      <c r="I54" s="4"/>
      <c r="J54" s="85">
        <v>29.95</v>
      </c>
      <c r="K54" s="13">
        <f>SUM(E54:J54)</f>
        <v>29.95</v>
      </c>
      <c r="L54" s="24"/>
    </row>
    <row r="55" spans="2:15">
      <c r="B55" s="16"/>
      <c r="C55" s="40" t="s">
        <v>37</v>
      </c>
      <c r="E55" s="4"/>
      <c r="F55" s="4"/>
      <c r="G55" s="4"/>
      <c r="H55" s="4"/>
      <c r="I55" s="4"/>
      <c r="J55" s="4">
        <v>0.3</v>
      </c>
      <c r="K55" s="44">
        <f>SUM(E55:J55)</f>
        <v>0.3</v>
      </c>
      <c r="L55" s="24"/>
    </row>
    <row r="56" spans="2:15">
      <c r="B56" s="16"/>
      <c r="C56" s="40" t="s">
        <v>13</v>
      </c>
      <c r="E56" s="4"/>
      <c r="F56" s="4"/>
      <c r="G56" s="4"/>
      <c r="H56" s="4"/>
      <c r="I56" s="4"/>
      <c r="J56" s="4">
        <v>0</v>
      </c>
      <c r="K56" s="44">
        <f>SUM(E56:J56)</f>
        <v>0</v>
      </c>
      <c r="L56" s="24"/>
    </row>
    <row r="57" spans="2:15">
      <c r="B57" s="16"/>
      <c r="C57" s="40" t="s">
        <v>36</v>
      </c>
      <c r="E57" s="4"/>
      <c r="F57" s="4"/>
      <c r="G57" s="4"/>
      <c r="H57" s="4"/>
      <c r="I57" s="4"/>
      <c r="J57" s="11">
        <v>0</v>
      </c>
      <c r="K57" s="47">
        <f>J57</f>
        <v>0</v>
      </c>
      <c r="L57" s="24"/>
    </row>
    <row r="58" spans="2:15">
      <c r="B58" s="16"/>
      <c r="C58" s="40" t="s">
        <v>11</v>
      </c>
      <c r="E58" s="76">
        <f>E12</f>
        <v>4.4673999999999996</v>
      </c>
      <c r="F58" s="4">
        <f>F12</f>
        <v>0</v>
      </c>
      <c r="G58" s="76">
        <f>G12</f>
        <v>1.0221</v>
      </c>
      <c r="H58" s="4">
        <f>H12</f>
        <v>0.87</v>
      </c>
      <c r="I58" s="76">
        <f>I12</f>
        <v>-4.2700000000000002E-2</v>
      </c>
      <c r="J58" s="4"/>
      <c r="K58" s="44">
        <f>SUM(E58:I58)</f>
        <v>6.3167999999999997</v>
      </c>
      <c r="L58" s="24"/>
      <c r="M58" s="54"/>
    </row>
    <row r="59" spans="2:15" ht="15.5">
      <c r="B59" s="16"/>
      <c r="C59" s="40" t="s">
        <v>1</v>
      </c>
      <c r="E59" s="3"/>
      <c r="F59" s="3"/>
      <c r="G59" s="3"/>
      <c r="H59" s="3"/>
      <c r="I59" s="3"/>
      <c r="J59" s="94">
        <v>2.5878999999999999</v>
      </c>
      <c r="K59" s="44">
        <f>J59</f>
        <v>2.5878999999999999</v>
      </c>
      <c r="L59" s="24"/>
    </row>
    <row r="60" spans="2:15">
      <c r="B60" s="16"/>
      <c r="C60" s="40" t="s">
        <v>29</v>
      </c>
      <c r="E60" s="3"/>
      <c r="F60" s="3"/>
      <c r="G60" s="3"/>
      <c r="H60" s="3"/>
      <c r="I60" s="3"/>
      <c r="J60" s="90">
        <v>2E-3</v>
      </c>
      <c r="K60" s="53">
        <f>J60</f>
        <v>2E-3</v>
      </c>
      <c r="L60" s="24"/>
      <c r="N60" s="54"/>
    </row>
    <row r="61" spans="2:15">
      <c r="B61" s="16"/>
      <c r="C61" s="45" t="s">
        <v>5</v>
      </c>
      <c r="D61" s="46"/>
      <c r="E61" s="3"/>
      <c r="F61" s="3"/>
      <c r="G61" s="3"/>
      <c r="H61" s="3"/>
      <c r="I61" s="3"/>
      <c r="J61" s="3"/>
      <c r="K61" s="44">
        <f>SUM(K57:K60)</f>
        <v>8.9067000000000007</v>
      </c>
      <c r="L61" s="24"/>
      <c r="M61" s="59">
        <f>E58+G58+I58+J59+H58+J60</f>
        <v>8.906699999999999</v>
      </c>
      <c r="N61" s="71">
        <f>K58+J59+J60</f>
        <v>8.9067000000000007</v>
      </c>
      <c r="O61" s="54"/>
    </row>
    <row r="62" spans="2:15">
      <c r="B62" s="16"/>
      <c r="E62" s="5"/>
      <c r="F62" s="5"/>
      <c r="G62" s="5"/>
      <c r="H62" s="5"/>
      <c r="I62" s="5"/>
      <c r="J62" s="5"/>
      <c r="K62" s="5"/>
      <c r="L62" s="24"/>
    </row>
    <row r="63" spans="2:15" s="8" customFormat="1" ht="15" thickBot="1">
      <c r="B63" s="26"/>
      <c r="C63" s="27"/>
      <c r="D63" s="27"/>
      <c r="E63" s="28"/>
      <c r="F63" s="28"/>
      <c r="G63" s="28"/>
      <c r="H63" s="28"/>
      <c r="I63" s="28"/>
      <c r="J63" s="28"/>
      <c r="K63" s="29"/>
      <c r="L63" s="30"/>
      <c r="N63"/>
    </row>
    <row r="64" spans="2:15" s="8" customFormat="1" ht="15" thickBot="1">
      <c r="B64" s="51"/>
      <c r="E64" s="31"/>
      <c r="F64" s="31"/>
      <c r="G64" s="31"/>
      <c r="H64" s="31"/>
      <c r="I64" s="31"/>
      <c r="J64" s="31"/>
      <c r="K64" s="32"/>
      <c r="L64" s="52"/>
      <c r="N64"/>
    </row>
    <row r="65" spans="2:15">
      <c r="B65" s="14"/>
      <c r="C65" s="15"/>
      <c r="D65" s="15"/>
      <c r="E65" s="33"/>
      <c r="F65" s="33"/>
      <c r="G65" s="33"/>
      <c r="H65" s="33"/>
      <c r="I65" s="33"/>
      <c r="J65" s="33"/>
      <c r="K65" s="33"/>
      <c r="L65" s="23"/>
    </row>
    <row r="66" spans="2:15" ht="43.5">
      <c r="B66" s="16"/>
      <c r="C66" s="36"/>
      <c r="D66" s="37"/>
      <c r="E66" s="38" t="s">
        <v>7</v>
      </c>
      <c r="F66" s="38" t="s">
        <v>8</v>
      </c>
      <c r="G66" s="38" t="s">
        <v>9</v>
      </c>
      <c r="H66" s="38" t="s">
        <v>10</v>
      </c>
      <c r="I66" s="38" t="s">
        <v>38</v>
      </c>
      <c r="J66" s="38" t="s">
        <v>31</v>
      </c>
      <c r="K66" s="39" t="s">
        <v>3</v>
      </c>
      <c r="L66" s="24"/>
    </row>
    <row r="67" spans="2:15">
      <c r="B67" s="16"/>
      <c r="C67" s="40"/>
      <c r="E67" s="17">
        <v>-1</v>
      </c>
      <c r="F67" s="17">
        <v>-2</v>
      </c>
      <c r="G67" s="17">
        <v>-3</v>
      </c>
      <c r="H67" s="17">
        <v>-4</v>
      </c>
      <c r="I67" s="17">
        <v>-5</v>
      </c>
      <c r="J67" s="17">
        <v>-6</v>
      </c>
      <c r="K67" s="41" t="s">
        <v>39</v>
      </c>
      <c r="L67" s="24"/>
    </row>
    <row r="68" spans="2:15">
      <c r="B68" s="16"/>
      <c r="C68" s="42" t="s">
        <v>28</v>
      </c>
      <c r="K68" s="43"/>
      <c r="L68" s="24"/>
    </row>
    <row r="69" spans="2:15">
      <c r="B69" s="16"/>
      <c r="C69" s="40" t="s">
        <v>0</v>
      </c>
      <c r="E69" s="4"/>
      <c r="F69" s="4"/>
      <c r="G69" s="4"/>
      <c r="H69" s="4"/>
      <c r="I69" s="4"/>
      <c r="J69" s="85">
        <v>29.95</v>
      </c>
      <c r="K69" s="13">
        <f t="shared" ref="K69:K71" si="4">SUM(E69:J69)</f>
        <v>29.95</v>
      </c>
      <c r="L69" s="24"/>
    </row>
    <row r="70" spans="2:15">
      <c r="B70" s="16"/>
      <c r="C70" s="40" t="s">
        <v>37</v>
      </c>
      <c r="E70" s="4"/>
      <c r="F70" s="4"/>
      <c r="G70" s="4"/>
      <c r="H70" s="4"/>
      <c r="I70" s="4"/>
      <c r="J70" s="4">
        <v>0.3</v>
      </c>
      <c r="K70" s="44">
        <f t="shared" si="4"/>
        <v>0.3</v>
      </c>
      <c r="L70" s="24"/>
    </row>
    <row r="71" spans="2:15">
      <c r="B71" s="16"/>
      <c r="C71" s="40" t="s">
        <v>13</v>
      </c>
      <c r="E71" s="4"/>
      <c r="F71" s="4"/>
      <c r="G71" s="4"/>
      <c r="H71" s="4"/>
      <c r="I71" s="4"/>
      <c r="J71" s="4">
        <v>0</v>
      </c>
      <c r="K71" s="44">
        <f t="shared" si="4"/>
        <v>0</v>
      </c>
      <c r="L71" s="24"/>
    </row>
    <row r="72" spans="2:15">
      <c r="B72" s="16"/>
      <c r="C72" s="40" t="s">
        <v>34</v>
      </c>
      <c r="E72" s="4"/>
      <c r="F72" s="4"/>
      <c r="G72" s="4"/>
      <c r="H72" s="4"/>
      <c r="I72" s="4"/>
      <c r="J72" s="4">
        <v>0</v>
      </c>
      <c r="K72" s="44">
        <f>J72</f>
        <v>0</v>
      </c>
      <c r="L72" s="24"/>
    </row>
    <row r="73" spans="2:15">
      <c r="B73" s="16"/>
      <c r="C73" s="40" t="s">
        <v>11</v>
      </c>
      <c r="E73" s="76">
        <f>E26</f>
        <v>4.4673999999999996</v>
      </c>
      <c r="F73" s="4">
        <f>F26</f>
        <v>0</v>
      </c>
      <c r="G73" s="76">
        <f>G26</f>
        <v>1.0221</v>
      </c>
      <c r="H73" s="4"/>
      <c r="I73" s="76">
        <f>I12</f>
        <v>-4.2700000000000002E-2</v>
      </c>
      <c r="J73" s="4">
        <v>0</v>
      </c>
      <c r="K73" s="44">
        <f>SUM(E73:J73)</f>
        <v>5.4467999999999996</v>
      </c>
      <c r="L73" s="24"/>
      <c r="M73" s="54"/>
    </row>
    <row r="74" spans="2:15" ht="15.5">
      <c r="B74" s="16"/>
      <c r="C74" s="40" t="s">
        <v>1</v>
      </c>
      <c r="E74" s="3"/>
      <c r="F74" s="3"/>
      <c r="G74" s="3"/>
      <c r="H74" s="3"/>
      <c r="I74" s="3"/>
      <c r="J74" s="94">
        <v>2.5878999999999999</v>
      </c>
      <c r="K74" s="44">
        <f>J74</f>
        <v>2.5878999999999999</v>
      </c>
      <c r="L74" s="24"/>
    </row>
    <row r="75" spans="2:15">
      <c r="B75" s="16"/>
      <c r="C75" s="40" t="s">
        <v>29</v>
      </c>
      <c r="E75" s="3"/>
      <c r="F75" s="3"/>
      <c r="G75" s="3"/>
      <c r="H75" s="3"/>
      <c r="I75" s="3"/>
      <c r="J75" s="90">
        <v>2E-3</v>
      </c>
      <c r="K75" s="53">
        <f>J75</f>
        <v>2E-3</v>
      </c>
      <c r="L75" s="24"/>
      <c r="N75" s="54"/>
    </row>
    <row r="76" spans="2:15">
      <c r="B76" s="16"/>
      <c r="C76" s="45" t="s">
        <v>5</v>
      </c>
      <c r="D76" s="46"/>
      <c r="E76" s="3"/>
      <c r="F76" s="3"/>
      <c r="G76" s="3"/>
      <c r="H76" s="3"/>
      <c r="I76" s="3"/>
      <c r="J76" s="3"/>
      <c r="K76" s="44">
        <f>SUM(K72:K75)</f>
        <v>8.0366999999999997</v>
      </c>
      <c r="L76" s="24"/>
      <c r="M76" s="59">
        <f>E73+G73+I73+J74+H73+J75</f>
        <v>8.0366999999999997</v>
      </c>
      <c r="N76" s="71">
        <f>K73+J74+J75</f>
        <v>8.0366999999999997</v>
      </c>
      <c r="O76" s="54"/>
    </row>
    <row r="77" spans="2:15">
      <c r="B77" s="16"/>
      <c r="C77" s="10"/>
      <c r="E77" s="5"/>
      <c r="F77" s="5"/>
      <c r="G77" s="5"/>
      <c r="H77" s="5"/>
      <c r="I77" s="5"/>
      <c r="J77" s="5"/>
      <c r="K77" s="5"/>
      <c r="L77" s="24"/>
      <c r="N77" s="54"/>
    </row>
    <row r="78" spans="2:15" ht="15" thickBot="1">
      <c r="B78" s="18"/>
      <c r="C78" s="19"/>
      <c r="D78" s="27"/>
      <c r="E78" s="28"/>
      <c r="F78" s="28"/>
      <c r="G78" s="28"/>
      <c r="H78" s="35"/>
      <c r="I78" s="35"/>
      <c r="J78" s="28" t="s">
        <v>44</v>
      </c>
      <c r="K78" s="28"/>
      <c r="L78" s="34"/>
      <c r="N78" s="54"/>
    </row>
    <row r="79" spans="2:15">
      <c r="E79" s="2"/>
      <c r="F79" s="2"/>
      <c r="G79" s="2"/>
      <c r="H79" s="2"/>
      <c r="I79" s="2"/>
      <c r="J79" s="2"/>
      <c r="K79" s="2"/>
      <c r="N79" s="58"/>
    </row>
    <row r="80" spans="2:15">
      <c r="C80" s="56" t="s">
        <v>35</v>
      </c>
      <c r="D80" s="56"/>
      <c r="E80" s="57"/>
      <c r="F80" s="57"/>
      <c r="G80" s="57"/>
      <c r="H80" s="56"/>
      <c r="I80" s="56"/>
      <c r="J80" s="56"/>
      <c r="K80" s="56"/>
      <c r="M80" s="54"/>
    </row>
    <row r="81" spans="4:11">
      <c r="E81" s="2"/>
      <c r="F81" s="2"/>
      <c r="G81" s="2"/>
      <c r="H81" s="2"/>
      <c r="I81" s="2"/>
      <c r="J81" s="2"/>
      <c r="K81" s="2"/>
    </row>
    <row r="82" spans="4:11">
      <c r="E82" s="2"/>
      <c r="F82" s="2"/>
      <c r="G82" s="2"/>
      <c r="H82" s="2"/>
      <c r="I82" s="2"/>
      <c r="J82" s="2"/>
      <c r="K82" s="2"/>
    </row>
    <row r="83" spans="4:11">
      <c r="E83" s="2"/>
      <c r="F83" s="2"/>
      <c r="G83" s="2"/>
      <c r="H83" s="2"/>
      <c r="I83" s="2"/>
      <c r="J83" s="2"/>
      <c r="K83" s="2"/>
    </row>
    <row r="84" spans="4:11">
      <c r="E84" s="5"/>
      <c r="F84" s="5"/>
      <c r="G84" s="5"/>
      <c r="H84" s="5"/>
      <c r="I84" s="5"/>
      <c r="J84" s="5"/>
      <c r="K84" s="5"/>
    </row>
    <row r="85" spans="4:11">
      <c r="E85" s="5"/>
      <c r="F85" s="5"/>
      <c r="G85" s="5"/>
      <c r="H85" s="5"/>
      <c r="I85" s="5"/>
      <c r="J85" s="5"/>
      <c r="K85" s="5"/>
    </row>
    <row r="86" spans="4:11">
      <c r="D86" s="5"/>
      <c r="E86" s="5"/>
      <c r="F86" s="5"/>
      <c r="G86" s="5"/>
      <c r="J86" s="5"/>
      <c r="K86" s="5"/>
    </row>
    <row r="87" spans="4:11">
      <c r="E87" s="5"/>
      <c r="F87" s="5" t="s">
        <v>30</v>
      </c>
      <c r="G87" s="5"/>
      <c r="H87" s="5"/>
      <c r="I87" s="5"/>
      <c r="J87" s="5"/>
      <c r="K87" s="5"/>
    </row>
    <row r="88" spans="4:11">
      <c r="E88" s="5"/>
      <c r="F88" s="5"/>
      <c r="G88" s="5"/>
      <c r="H88" s="5"/>
      <c r="I88" s="5"/>
      <c r="J88" s="5"/>
      <c r="K88" s="5"/>
    </row>
    <row r="89" spans="4:11">
      <c r="E89" s="5"/>
      <c r="F89" s="5"/>
      <c r="G89" s="5"/>
      <c r="H89" s="5"/>
      <c r="I89" s="5"/>
      <c r="J89" s="5"/>
      <c r="K89" s="5"/>
    </row>
    <row r="90" spans="4:11">
      <c r="E90" s="5"/>
      <c r="F90" s="5"/>
      <c r="G90" s="5"/>
      <c r="H90" s="5"/>
      <c r="I90" s="5"/>
      <c r="J90" s="5"/>
      <c r="K90" s="5"/>
    </row>
    <row r="91" spans="4:11">
      <c r="E91" s="5"/>
      <c r="F91" s="5"/>
      <c r="G91" s="5"/>
      <c r="H91" s="5"/>
      <c r="I91" s="5"/>
      <c r="J91" s="5"/>
      <c r="K91" s="5"/>
    </row>
    <row r="92" spans="4:11">
      <c r="E92" s="5"/>
      <c r="F92" s="5"/>
      <c r="G92" s="5"/>
      <c r="H92" s="5"/>
      <c r="I92" s="5"/>
      <c r="J92" s="5"/>
      <c r="K92" s="5"/>
    </row>
    <row r="93" spans="4:11">
      <c r="E93" s="5"/>
      <c r="F93" s="5"/>
      <c r="G93" s="5"/>
      <c r="H93" s="5"/>
      <c r="I93" s="5"/>
      <c r="J93" s="5"/>
      <c r="K93" s="5"/>
    </row>
    <row r="94" spans="4:11">
      <c r="E94" s="5"/>
      <c r="F94" s="5"/>
      <c r="G94" s="5"/>
      <c r="H94" s="5"/>
      <c r="I94" s="5"/>
      <c r="J94" s="5"/>
      <c r="K94" s="5"/>
    </row>
    <row r="95" spans="4:11">
      <c r="E95" s="5"/>
      <c r="F95" s="5"/>
      <c r="G95" s="5"/>
      <c r="H95" s="5"/>
      <c r="I95" s="5"/>
      <c r="J95" s="5"/>
      <c r="K95" s="5"/>
    </row>
    <row r="96" spans="4:11">
      <c r="E96" s="2"/>
      <c r="F96" s="2"/>
      <c r="G96" s="2"/>
      <c r="H96" s="2"/>
      <c r="I96" s="2"/>
      <c r="J96" s="2"/>
      <c r="K96" s="2"/>
    </row>
    <row r="97" spans="5:11">
      <c r="E97" s="2"/>
      <c r="F97" s="2"/>
      <c r="G97" s="2"/>
      <c r="H97" s="2"/>
      <c r="I97" s="2"/>
      <c r="J97" s="2"/>
      <c r="K97" s="2"/>
    </row>
    <row r="98" spans="5:11">
      <c r="E98" s="2"/>
      <c r="F98" s="2"/>
      <c r="G98" s="2"/>
      <c r="H98" s="2"/>
      <c r="I98" s="2"/>
      <c r="J98" s="2"/>
      <c r="K98" s="2"/>
    </row>
    <row r="99" spans="5:11">
      <c r="E99" s="2"/>
      <c r="F99" s="2"/>
      <c r="G99" s="2"/>
      <c r="H99" s="2"/>
      <c r="I99" s="2"/>
      <c r="J99" s="2"/>
      <c r="K99" s="2"/>
    </row>
    <row r="100" spans="5:11">
      <c r="E100" s="2"/>
      <c r="F100" s="2"/>
      <c r="G100" s="2"/>
      <c r="H100" s="2"/>
      <c r="I100" s="2"/>
      <c r="J100" s="2"/>
      <c r="K100" s="2"/>
    </row>
    <row r="101" spans="5:11">
      <c r="E101" s="2"/>
      <c r="F101" s="2"/>
      <c r="G101" s="2"/>
      <c r="H101" s="2"/>
      <c r="I101" s="2"/>
      <c r="J101" s="2"/>
      <c r="K101" s="2"/>
    </row>
    <row r="102" spans="5:11">
      <c r="E102" s="2"/>
      <c r="F102" s="2"/>
      <c r="G102" s="2"/>
      <c r="H102" s="2"/>
      <c r="I102" s="2"/>
      <c r="J102" s="2"/>
      <c r="K102" s="2"/>
    </row>
    <row r="103" spans="5:11">
      <c r="E103" s="2"/>
      <c r="F103" s="2"/>
      <c r="G103" s="2"/>
      <c r="H103" s="2"/>
      <c r="I103" s="2"/>
      <c r="J103" s="2"/>
      <c r="K103" s="2"/>
    </row>
    <row r="104" spans="5:11">
      <c r="E104" s="2"/>
      <c r="F104" s="2"/>
      <c r="G104" s="2"/>
      <c r="H104" s="2"/>
      <c r="I104" s="2"/>
      <c r="J104" s="2"/>
      <c r="K104" s="2"/>
    </row>
    <row r="105" spans="5:11">
      <c r="E105" s="2"/>
      <c r="F105" s="2"/>
      <c r="G105" s="2"/>
      <c r="H105" s="2"/>
      <c r="I105" s="2"/>
      <c r="J105" s="2"/>
      <c r="K105" s="2"/>
    </row>
    <row r="106" spans="5:11">
      <c r="E106" s="2"/>
      <c r="F106" s="2"/>
      <c r="G106" s="2"/>
      <c r="H106" s="2"/>
      <c r="I106" s="2"/>
      <c r="J106" s="2"/>
      <c r="K106" s="2"/>
    </row>
    <row r="107" spans="5:11">
      <c r="E107" s="2"/>
      <c r="F107" s="2"/>
      <c r="G107" s="2"/>
      <c r="H107" s="2"/>
      <c r="I107" s="2"/>
      <c r="J107" s="2"/>
      <c r="K107" s="2"/>
    </row>
    <row r="108" spans="5:11">
      <c r="E108" s="2"/>
      <c r="F108" s="2"/>
      <c r="G108" s="2"/>
      <c r="H108" s="2"/>
      <c r="I108" s="2"/>
      <c r="J108" s="2"/>
      <c r="K108" s="2"/>
    </row>
    <row r="109" spans="5:11">
      <c r="E109" s="2"/>
      <c r="F109" s="2"/>
      <c r="G109" s="2"/>
      <c r="H109" s="2"/>
      <c r="I109" s="2"/>
      <c r="J109" s="2"/>
      <c r="K109" s="2"/>
    </row>
    <row r="110" spans="5:11">
      <c r="E110" s="2"/>
      <c r="F110" s="2"/>
      <c r="G110" s="2"/>
      <c r="H110" s="2"/>
      <c r="I110" s="2"/>
      <c r="J110" s="2"/>
      <c r="K110" s="2"/>
    </row>
    <row r="111" spans="5:11">
      <c r="E111" s="2"/>
      <c r="F111" s="2"/>
      <c r="G111" s="2"/>
      <c r="H111" s="2"/>
      <c r="I111" s="2"/>
      <c r="J111" s="2"/>
      <c r="K111" s="2"/>
    </row>
    <row r="112" spans="5:11">
      <c r="E112" s="2"/>
      <c r="F112" s="2"/>
      <c r="G112" s="2"/>
      <c r="H112" s="2"/>
      <c r="I112" s="2"/>
      <c r="J112" s="2"/>
      <c r="K112" s="2"/>
    </row>
    <row r="113" spans="5:11">
      <c r="E113" s="2"/>
      <c r="F113" s="2"/>
      <c r="G113" s="2"/>
      <c r="H113" s="2"/>
      <c r="I113" s="2"/>
      <c r="J113" s="2"/>
      <c r="K113" s="2"/>
    </row>
    <row r="114" spans="5:11">
      <c r="E114" s="2"/>
      <c r="F114" s="2"/>
      <c r="G114" s="2"/>
      <c r="H114" s="2"/>
      <c r="I114" s="2"/>
      <c r="J114" s="2"/>
      <c r="K114" s="2"/>
    </row>
    <row r="115" spans="5:11">
      <c r="E115" s="2"/>
      <c r="F115" s="2"/>
      <c r="G115" s="2"/>
      <c r="H115" s="2"/>
      <c r="I115" s="2"/>
      <c r="J115" s="2"/>
      <c r="K115" s="2"/>
    </row>
    <row r="116" spans="5:11">
      <c r="E116" s="2"/>
      <c r="F116" s="2"/>
      <c r="G116" s="2"/>
      <c r="H116" s="2"/>
      <c r="I116" s="2"/>
      <c r="J116" s="2"/>
      <c r="K116" s="2"/>
    </row>
    <row r="117" spans="5:11">
      <c r="E117" s="2"/>
      <c r="F117" s="2"/>
      <c r="G117" s="2"/>
      <c r="H117" s="2"/>
      <c r="I117" s="2"/>
      <c r="J117" s="2"/>
      <c r="K117" s="2"/>
    </row>
    <row r="118" spans="5:11">
      <c r="E118" s="2"/>
      <c r="F118" s="2"/>
      <c r="G118" s="2"/>
      <c r="H118" s="2"/>
      <c r="I118" s="2"/>
      <c r="J118" s="2"/>
      <c r="K118" s="2"/>
    </row>
    <row r="119" spans="5:11">
      <c r="E119" s="2"/>
      <c r="F119" s="2"/>
      <c r="G119" s="2"/>
      <c r="H119" s="2"/>
      <c r="I119" s="2"/>
      <c r="J119" s="2"/>
      <c r="K119" s="2"/>
    </row>
    <row r="120" spans="5:11">
      <c r="E120" s="2"/>
      <c r="F120" s="2"/>
      <c r="G120" s="2"/>
      <c r="H120" s="2"/>
      <c r="I120" s="2"/>
      <c r="J120" s="2"/>
      <c r="K120" s="2"/>
    </row>
    <row r="121" spans="5:11">
      <c r="E121" s="2"/>
      <c r="F121" s="2"/>
      <c r="G121" s="2"/>
      <c r="H121" s="2"/>
      <c r="I121" s="2"/>
      <c r="J121" s="2"/>
      <c r="K121" s="2"/>
    </row>
    <row r="122" spans="5:11">
      <c r="E122" s="2"/>
      <c r="F122" s="2"/>
      <c r="G122" s="2"/>
      <c r="H122" s="2"/>
      <c r="I122" s="2"/>
      <c r="J122" s="2"/>
      <c r="K122" s="2"/>
    </row>
    <row r="123" spans="5:11">
      <c r="E123" s="2"/>
      <c r="F123" s="2"/>
      <c r="G123" s="2"/>
      <c r="H123" s="2"/>
      <c r="I123" s="2"/>
      <c r="J123" s="2"/>
      <c r="K123" s="2"/>
    </row>
    <row r="124" spans="5:11">
      <c r="E124" s="2"/>
      <c r="F124" s="2"/>
      <c r="G124" s="2"/>
      <c r="H124" s="2"/>
      <c r="I124" s="2"/>
      <c r="J124" s="2"/>
      <c r="K124" s="2"/>
    </row>
    <row r="125" spans="5:11">
      <c r="E125" s="2"/>
      <c r="F125" s="2"/>
      <c r="G125" s="2"/>
      <c r="H125" s="2"/>
      <c r="I125" s="2"/>
      <c r="J125" s="2"/>
      <c r="K125" s="2"/>
    </row>
    <row r="126" spans="5:11">
      <c r="E126" s="2"/>
      <c r="F126" s="2"/>
      <c r="G126" s="2"/>
      <c r="H126" s="2"/>
      <c r="I126" s="2"/>
      <c r="J126" s="2"/>
      <c r="K126" s="2"/>
    </row>
    <row r="127" spans="5:11">
      <c r="E127" s="2"/>
      <c r="F127" s="2"/>
      <c r="G127" s="2"/>
      <c r="H127" s="2"/>
      <c r="I127" s="2"/>
      <c r="J127" s="2"/>
      <c r="K127" s="2"/>
    </row>
    <row r="128" spans="5:11">
      <c r="E128" s="2"/>
      <c r="F128" s="2"/>
      <c r="G128" s="2"/>
      <c r="H128" s="2"/>
      <c r="I128" s="2"/>
      <c r="J128" s="2"/>
      <c r="K128" s="2"/>
    </row>
    <row r="129" spans="5:11">
      <c r="E129" s="2"/>
      <c r="F129" s="2"/>
      <c r="G129" s="2"/>
      <c r="H129" s="2"/>
      <c r="I129" s="2"/>
      <c r="J129" s="2"/>
      <c r="K129" s="2"/>
    </row>
    <row r="130" spans="5:11">
      <c r="E130" s="2"/>
      <c r="F130" s="2"/>
      <c r="G130" s="2"/>
      <c r="H130" s="2"/>
      <c r="I130" s="2"/>
      <c r="J130" s="2"/>
      <c r="K130" s="2"/>
    </row>
    <row r="131" spans="5:11">
      <c r="E131" s="2"/>
      <c r="F131" s="2"/>
      <c r="G131" s="2"/>
      <c r="H131" s="2"/>
      <c r="I131" s="2"/>
      <c r="J131" s="2"/>
      <c r="K131" s="2"/>
    </row>
    <row r="132" spans="5:11">
      <c r="E132" s="2"/>
      <c r="F132" s="2"/>
      <c r="G132" s="2"/>
      <c r="H132" s="2"/>
      <c r="I132" s="2"/>
      <c r="J132" s="2"/>
      <c r="K132" s="2"/>
    </row>
    <row r="133" spans="5:11">
      <c r="E133" s="2"/>
      <c r="F133" s="2"/>
      <c r="G133" s="2"/>
      <c r="H133" s="2"/>
      <c r="I133" s="2"/>
      <c r="J133" s="2"/>
      <c r="K133" s="2"/>
    </row>
    <row r="134" spans="5:11">
      <c r="E134" s="2"/>
      <c r="F134" s="2"/>
      <c r="G134" s="2"/>
      <c r="H134" s="2"/>
      <c r="I134" s="2"/>
      <c r="J134" s="2"/>
      <c r="K134" s="2"/>
    </row>
    <row r="135" spans="5:11">
      <c r="E135" s="2"/>
      <c r="F135" s="2"/>
      <c r="G135" s="2"/>
      <c r="H135" s="2"/>
      <c r="I135" s="2"/>
      <c r="J135" s="2"/>
      <c r="K135" s="2"/>
    </row>
    <row r="136" spans="5:11">
      <c r="E136" s="2"/>
      <c r="F136" s="2"/>
      <c r="G136" s="2"/>
      <c r="H136" s="2"/>
      <c r="I136" s="2"/>
      <c r="J136" s="2"/>
      <c r="K136" s="2"/>
    </row>
    <row r="137" spans="5:11">
      <c r="E137" s="2"/>
      <c r="F137" s="2"/>
      <c r="G137" s="2"/>
      <c r="H137" s="2"/>
      <c r="I137" s="2"/>
      <c r="J137" s="2"/>
      <c r="K137" s="2"/>
    </row>
    <row r="138" spans="5:11">
      <c r="E138" s="2"/>
      <c r="F138" s="2"/>
      <c r="G138" s="2"/>
      <c r="H138" s="2"/>
      <c r="I138" s="2"/>
      <c r="J138" s="2"/>
      <c r="K138" s="2"/>
    </row>
    <row r="139" spans="5:11">
      <c r="E139" s="2"/>
      <c r="F139" s="2"/>
      <c r="G139" s="2"/>
      <c r="H139" s="2"/>
      <c r="I139" s="2"/>
      <c r="J139" s="2"/>
      <c r="K139" s="2"/>
    </row>
    <row r="140" spans="5:11">
      <c r="E140" s="2"/>
      <c r="F140" s="2"/>
      <c r="G140" s="2"/>
      <c r="H140" s="2"/>
      <c r="I140" s="2"/>
      <c r="J140" s="2"/>
      <c r="K140" s="2"/>
    </row>
    <row r="141" spans="5:11">
      <c r="E141" s="2"/>
      <c r="F141" s="2"/>
      <c r="G141" s="2"/>
      <c r="H141" s="2"/>
      <c r="I141" s="2"/>
      <c r="J141" s="2"/>
      <c r="K141" s="2"/>
    </row>
    <row r="142" spans="5:11">
      <c r="E142" s="2"/>
      <c r="F142" s="2"/>
      <c r="G142" s="2"/>
      <c r="H142" s="2"/>
      <c r="I142" s="2"/>
      <c r="J142" s="2"/>
      <c r="K142" s="2"/>
    </row>
    <row r="143" spans="5:11">
      <c r="E143" s="2"/>
      <c r="F143" s="2"/>
      <c r="G143" s="2"/>
      <c r="H143" s="2"/>
      <c r="I143" s="2"/>
      <c r="J143" s="2"/>
      <c r="K143" s="2"/>
    </row>
    <row r="144" spans="5:11">
      <c r="E144" s="2"/>
      <c r="F144" s="2"/>
      <c r="G144" s="2"/>
      <c r="H144" s="2"/>
      <c r="I144" s="2"/>
      <c r="J144" s="2"/>
      <c r="K144" s="2"/>
    </row>
    <row r="145" spans="5:11">
      <c r="E145" s="2"/>
      <c r="F145" s="2"/>
      <c r="G145" s="2"/>
      <c r="H145" s="2"/>
      <c r="I145" s="2"/>
      <c r="J145" s="2"/>
      <c r="K145" s="2"/>
    </row>
    <row r="146" spans="5:11">
      <c r="E146" s="2"/>
      <c r="F146" s="2"/>
      <c r="G146" s="2"/>
      <c r="H146" s="2"/>
      <c r="I146" s="2"/>
      <c r="J146" s="2"/>
      <c r="K146" s="2"/>
    </row>
    <row r="147" spans="5:11">
      <c r="E147" s="2"/>
      <c r="F147" s="2"/>
      <c r="G147" s="2"/>
      <c r="H147" s="2"/>
      <c r="I147" s="2"/>
      <c r="J147" s="2"/>
      <c r="K147" s="2"/>
    </row>
    <row r="148" spans="5:11">
      <c r="E148" s="2"/>
      <c r="F148" s="2"/>
      <c r="G148" s="2"/>
      <c r="H148" s="2"/>
      <c r="I148" s="2"/>
      <c r="J148" s="2"/>
      <c r="K148" s="2"/>
    </row>
    <row r="149" spans="5:11">
      <c r="E149" s="2"/>
      <c r="F149" s="2"/>
      <c r="G149" s="2"/>
      <c r="H149" s="2"/>
      <c r="I149" s="2"/>
      <c r="J149" s="2"/>
      <c r="K149" s="2"/>
    </row>
    <row r="150" spans="5:11">
      <c r="E150" s="2"/>
      <c r="F150" s="2"/>
      <c r="G150" s="2"/>
      <c r="H150" s="2"/>
      <c r="I150" s="2"/>
      <c r="J150" s="2"/>
      <c r="K150" s="2"/>
    </row>
    <row r="151" spans="5:11">
      <c r="E151" s="2"/>
      <c r="F151" s="2"/>
      <c r="G151" s="2"/>
      <c r="H151" s="2"/>
      <c r="I151" s="2"/>
      <c r="J151" s="2"/>
      <c r="K151" s="2"/>
    </row>
    <row r="152" spans="5:11">
      <c r="E152" s="2"/>
      <c r="F152" s="2"/>
      <c r="G152" s="2"/>
      <c r="H152" s="2"/>
      <c r="I152" s="2"/>
      <c r="J152" s="2"/>
      <c r="K152" s="2"/>
    </row>
    <row r="153" spans="5:11">
      <c r="E153" s="2"/>
      <c r="F153" s="2"/>
      <c r="G153" s="2"/>
      <c r="H153" s="2"/>
      <c r="I153" s="2"/>
      <c r="J153" s="2"/>
      <c r="K153" s="2"/>
    </row>
    <row r="154" spans="5:11">
      <c r="E154" s="2"/>
      <c r="F154" s="2"/>
      <c r="G154" s="2"/>
      <c r="H154" s="2"/>
      <c r="I154" s="2"/>
      <c r="J154" s="2"/>
      <c r="K154" s="2"/>
    </row>
    <row r="155" spans="5:11">
      <c r="E155" s="2"/>
      <c r="F155" s="2"/>
      <c r="G155" s="2"/>
      <c r="H155" s="2"/>
      <c r="I155" s="2"/>
      <c r="J155" s="2"/>
      <c r="K155" s="2"/>
    </row>
    <row r="156" spans="5:11">
      <c r="E156" s="2"/>
      <c r="F156" s="2"/>
      <c r="G156" s="2"/>
      <c r="H156" s="2"/>
      <c r="I156" s="2"/>
      <c r="J156" s="2"/>
      <c r="K156" s="2"/>
    </row>
    <row r="157" spans="5:11">
      <c r="E157" s="2"/>
      <c r="F157" s="2"/>
      <c r="G157" s="2"/>
      <c r="H157" s="2"/>
      <c r="I157" s="2"/>
      <c r="J157" s="2"/>
      <c r="K157" s="2"/>
    </row>
    <row r="158" spans="5:11">
      <c r="E158" s="2"/>
      <c r="F158" s="2"/>
      <c r="G158" s="2"/>
      <c r="H158" s="2"/>
      <c r="I158" s="2"/>
      <c r="J158" s="2"/>
      <c r="K158" s="2"/>
    </row>
    <row r="159" spans="5:11">
      <c r="E159" s="2"/>
      <c r="F159" s="2"/>
      <c r="G159" s="2"/>
      <c r="H159" s="2"/>
      <c r="I159" s="2"/>
      <c r="J159" s="2"/>
      <c r="K159" s="2"/>
    </row>
    <row r="160" spans="5:11">
      <c r="E160" s="2"/>
      <c r="F160" s="2"/>
      <c r="G160" s="2"/>
      <c r="H160" s="2"/>
      <c r="I160" s="2"/>
      <c r="J160" s="2"/>
      <c r="K160" s="2"/>
    </row>
    <row r="161" spans="5:11">
      <c r="E161" s="2"/>
      <c r="F161" s="2"/>
      <c r="G161" s="2"/>
      <c r="H161" s="2"/>
      <c r="I161" s="2"/>
      <c r="J161" s="2"/>
      <c r="K161" s="2"/>
    </row>
    <row r="162" spans="5:11">
      <c r="E162" s="2"/>
      <c r="F162" s="2"/>
      <c r="G162" s="2"/>
      <c r="H162" s="2"/>
      <c r="I162" s="2"/>
      <c r="J162" s="2"/>
      <c r="K162" s="2"/>
    </row>
    <row r="163" spans="5:11">
      <c r="E163" s="2"/>
      <c r="F163" s="2"/>
      <c r="G163" s="2"/>
      <c r="H163" s="2"/>
      <c r="I163" s="2"/>
      <c r="J163" s="2"/>
      <c r="K163" s="2"/>
    </row>
    <row r="164" spans="5:11">
      <c r="E164" s="2"/>
      <c r="F164" s="2"/>
      <c r="G164" s="2"/>
      <c r="H164" s="2"/>
      <c r="I164" s="2"/>
      <c r="J164" s="2"/>
      <c r="K164" s="2"/>
    </row>
    <row r="165" spans="5:11">
      <c r="E165" s="2"/>
      <c r="F165" s="2"/>
      <c r="G165" s="2"/>
      <c r="H165" s="2"/>
      <c r="I165" s="2"/>
      <c r="J165" s="2"/>
      <c r="K165" s="2"/>
    </row>
    <row r="166" spans="5:11">
      <c r="E166" s="2"/>
      <c r="F166" s="2"/>
      <c r="G166" s="2"/>
      <c r="H166" s="2"/>
      <c r="I166" s="2"/>
      <c r="J166" s="2"/>
      <c r="K166" s="2"/>
    </row>
    <row r="167" spans="5:11">
      <c r="E167" s="2"/>
      <c r="F167" s="2"/>
      <c r="G167" s="2"/>
      <c r="H167" s="2"/>
      <c r="I167" s="2"/>
      <c r="J167" s="2"/>
      <c r="K167" s="2"/>
    </row>
    <row r="168" spans="5:11">
      <c r="E168" s="2"/>
      <c r="F168" s="2"/>
      <c r="G168" s="2"/>
      <c r="H168" s="2"/>
      <c r="I168" s="2"/>
      <c r="J168" s="2"/>
      <c r="K168" s="2"/>
    </row>
    <row r="169" spans="5:11">
      <c r="E169" s="2"/>
      <c r="F169" s="2"/>
      <c r="G169" s="2"/>
      <c r="H169" s="2"/>
      <c r="I169" s="2"/>
      <c r="J169" s="2"/>
      <c r="K169" s="2"/>
    </row>
    <row r="170" spans="5:11">
      <c r="E170" s="2"/>
      <c r="F170" s="2"/>
      <c r="G170" s="2"/>
      <c r="H170" s="2"/>
      <c r="I170" s="2"/>
      <c r="J170" s="2"/>
      <c r="K170" s="2"/>
    </row>
    <row r="171" spans="5:11">
      <c r="E171" s="2"/>
      <c r="F171" s="2"/>
      <c r="G171" s="2"/>
      <c r="H171" s="2"/>
      <c r="I171" s="2"/>
      <c r="J171" s="2"/>
      <c r="K171" s="2"/>
    </row>
    <row r="172" spans="5:11">
      <c r="E172" s="2"/>
      <c r="F172" s="2"/>
      <c r="G172" s="2"/>
      <c r="H172" s="2"/>
      <c r="I172" s="2"/>
      <c r="J172" s="2"/>
      <c r="K172" s="2"/>
    </row>
    <row r="173" spans="5:11">
      <c r="E173" s="2"/>
      <c r="F173" s="2"/>
      <c r="G173" s="2"/>
      <c r="H173" s="2"/>
      <c r="I173" s="2"/>
      <c r="J173" s="2"/>
      <c r="K173" s="2"/>
    </row>
    <row r="174" spans="5:11">
      <c r="E174" s="2"/>
      <c r="F174" s="2"/>
      <c r="G174" s="2"/>
      <c r="H174" s="2"/>
      <c r="I174" s="2"/>
      <c r="J174" s="2"/>
      <c r="K174" s="2"/>
    </row>
    <row r="175" spans="5:11">
      <c r="E175" s="2"/>
      <c r="F175" s="2"/>
      <c r="G175" s="2"/>
      <c r="H175" s="2"/>
      <c r="I175" s="2"/>
      <c r="J175" s="2"/>
      <c r="K175" s="2"/>
    </row>
    <row r="176" spans="5:11">
      <c r="E176" s="2"/>
      <c r="F176" s="2"/>
      <c r="G176" s="2"/>
      <c r="H176" s="2"/>
      <c r="I176" s="2"/>
      <c r="J176" s="2"/>
      <c r="K176" s="2"/>
    </row>
    <row r="177" spans="5:11">
      <c r="E177" s="2"/>
      <c r="F177" s="2"/>
      <c r="G177" s="2"/>
      <c r="H177" s="2"/>
      <c r="I177" s="2"/>
      <c r="J177" s="2"/>
      <c r="K177" s="2"/>
    </row>
    <row r="178" spans="5:11">
      <c r="E178" s="2"/>
      <c r="F178" s="2"/>
      <c r="G178" s="2"/>
      <c r="H178" s="2"/>
      <c r="I178" s="2"/>
      <c r="J178" s="2"/>
      <c r="K178" s="2"/>
    </row>
    <row r="179" spans="5:11">
      <c r="E179" s="2"/>
      <c r="F179" s="2"/>
      <c r="G179" s="2"/>
      <c r="H179" s="2"/>
      <c r="I179" s="2"/>
      <c r="J179" s="2"/>
      <c r="K179" s="2"/>
    </row>
    <row r="180" spans="5:11">
      <c r="E180" s="2"/>
      <c r="F180" s="2"/>
      <c r="G180" s="2"/>
      <c r="H180" s="2"/>
      <c r="I180" s="2"/>
      <c r="J180" s="2"/>
      <c r="K180" s="2"/>
    </row>
    <row r="181" spans="5:11">
      <c r="E181" s="2"/>
      <c r="F181" s="2"/>
      <c r="G181" s="2"/>
      <c r="H181" s="2"/>
      <c r="I181" s="2"/>
      <c r="J181" s="2"/>
      <c r="K181" s="2"/>
    </row>
    <row r="182" spans="5:11">
      <c r="E182" s="2"/>
      <c r="F182" s="2"/>
      <c r="G182" s="2"/>
      <c r="H182" s="2"/>
      <c r="I182" s="2"/>
      <c r="J182" s="2"/>
      <c r="K182" s="2"/>
    </row>
    <row r="183" spans="5:11">
      <c r="E183" s="2"/>
      <c r="F183" s="2"/>
      <c r="G183" s="2"/>
      <c r="H183" s="2"/>
      <c r="I183" s="2"/>
      <c r="J183" s="2"/>
      <c r="K183" s="2"/>
    </row>
    <row r="184" spans="5:11">
      <c r="E184" s="2"/>
      <c r="F184" s="2"/>
      <c r="G184" s="2"/>
      <c r="H184" s="2"/>
      <c r="I184" s="2"/>
      <c r="J184" s="2"/>
      <c r="K184" s="2"/>
    </row>
    <row r="185" spans="5:11">
      <c r="E185" s="2"/>
      <c r="F185" s="2"/>
      <c r="G185" s="2"/>
      <c r="H185" s="2"/>
      <c r="I185" s="2"/>
      <c r="J185" s="2"/>
      <c r="K185" s="2"/>
    </row>
    <row r="186" spans="5:11">
      <c r="E186" s="2"/>
      <c r="F186" s="2"/>
      <c r="G186" s="2"/>
      <c r="H186" s="2"/>
      <c r="I186" s="2"/>
      <c r="J186" s="2"/>
      <c r="K186" s="2"/>
    </row>
    <row r="187" spans="5:11">
      <c r="E187" s="2"/>
      <c r="F187" s="2"/>
      <c r="G187" s="2"/>
      <c r="H187" s="2"/>
      <c r="I187" s="2"/>
      <c r="J187" s="2"/>
      <c r="K187" s="2"/>
    </row>
    <row r="188" spans="5:11">
      <c r="E188" s="2"/>
      <c r="F188" s="2"/>
      <c r="G188" s="2"/>
      <c r="H188" s="2"/>
      <c r="I188" s="2"/>
      <c r="J188" s="2"/>
      <c r="K188" s="2"/>
    </row>
    <row r="189" spans="5:11">
      <c r="E189" s="2"/>
      <c r="F189" s="2"/>
      <c r="G189" s="2"/>
      <c r="H189" s="2"/>
      <c r="I189" s="2"/>
      <c r="J189" s="2"/>
      <c r="K189" s="2"/>
    </row>
    <row r="190" spans="5:11">
      <c r="E190" s="2"/>
      <c r="F190" s="2"/>
      <c r="G190" s="2"/>
      <c r="H190" s="2"/>
      <c r="I190" s="2"/>
      <c r="J190" s="2"/>
      <c r="K190" s="2"/>
    </row>
    <row r="191" spans="5:11">
      <c r="E191" s="2"/>
      <c r="F191" s="2"/>
      <c r="G191" s="2"/>
      <c r="H191" s="2"/>
      <c r="I191" s="2"/>
      <c r="J191" s="2"/>
      <c r="K191" s="2"/>
    </row>
    <row r="192" spans="5:11">
      <c r="E192" s="2"/>
      <c r="F192" s="2"/>
      <c r="G192" s="2"/>
      <c r="H192" s="2"/>
      <c r="I192" s="2"/>
      <c r="J192" s="2"/>
      <c r="K192" s="2"/>
    </row>
    <row r="193" spans="5:11">
      <c r="E193" s="2"/>
      <c r="F193" s="2"/>
      <c r="G193" s="2"/>
      <c r="H193" s="2"/>
      <c r="I193" s="2"/>
      <c r="J193" s="2"/>
      <c r="K193" s="2"/>
    </row>
    <row r="194" spans="5:11">
      <c r="E194" s="2"/>
      <c r="F194" s="2"/>
      <c r="G194" s="2"/>
      <c r="H194" s="2"/>
      <c r="I194" s="2"/>
      <c r="J194" s="2"/>
      <c r="K194" s="2"/>
    </row>
    <row r="195" spans="5:11">
      <c r="E195" s="2"/>
      <c r="F195" s="2"/>
      <c r="G195" s="2"/>
      <c r="H195" s="2"/>
      <c r="I195" s="2"/>
      <c r="J195" s="2"/>
      <c r="K195" s="2"/>
    </row>
  </sheetData>
  <mergeCells count="1">
    <mergeCell ref="E3:H3"/>
  </mergeCells>
  <printOptions horizontalCentered="1"/>
  <pageMargins left="0.25" right="0.25" top="0.5" bottom="0.5" header="0.3" footer="0.3"/>
  <pageSetup scale="5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Retail</vt:lpstr>
      <vt:lpstr>Retail!Print_Area</vt:lpstr>
    </vt:vector>
  </TitlesOfParts>
  <Company>Peoples Natural 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Dunlap, Leslie</cp:lastModifiedBy>
  <cp:lastPrinted>2023-08-21T20:20:12Z</cp:lastPrinted>
  <dcterms:created xsi:type="dcterms:W3CDTF">2012-02-19T19:06:11Z</dcterms:created>
  <dcterms:modified xsi:type="dcterms:W3CDTF">2025-10-21T18:40:09Z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20241027 KY Net Billing Rate Schedule.xlsx</vt:lpwstr>
  </property>
</Properties>
</file>