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3291\Desktop\"/>
    </mc:Choice>
  </mc:AlternateContent>
  <xr:revisionPtr revIDLastSave="0" documentId="8_{014453A5-2865-4722-982D-E1C15D4641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tail" sheetId="1" r:id="rId1"/>
  </sheets>
  <externalReferences>
    <externalReference r:id="rId2"/>
  </externalReferences>
  <definedNames>
    <definedName name="_PG3">#REF!</definedName>
    <definedName name="_PG4">#REF!</definedName>
    <definedName name="_PG5">#REF!</definedName>
    <definedName name="_PG6">#REF!</definedName>
    <definedName name="PRINT">#REF!</definedName>
    <definedName name="_xlnm.Print_Area" localSheetId="0">Retail!$A$1:$L$79</definedName>
    <definedName name="_xlnm.Print_Area">#REF!</definedName>
    <definedName name="PRINT_AREA_MI">#REF!</definedName>
    <definedName name="RETAILR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P44" i="1" l="1"/>
  <c r="P33" i="1"/>
  <c r="F33" i="1" l="1"/>
  <c r="N33" i="1" l="1"/>
  <c r="G33" i="1" l="1"/>
  <c r="N29" i="1"/>
  <c r="N11" i="1"/>
  <c r="N15" i="1"/>
  <c r="N14" i="1"/>
  <c r="M44" i="1" l="1"/>
  <c r="M37" i="1"/>
  <c r="M34" i="1"/>
  <c r="M47" i="1"/>
  <c r="M45" i="1"/>
  <c r="M33" i="1"/>
  <c r="O33" i="1" s="1"/>
  <c r="P34" i="1" s="1"/>
  <c r="M35" i="1"/>
  <c r="M36" i="1"/>
  <c r="M46" i="1"/>
  <c r="F45" i="1"/>
  <c r="M15" i="1"/>
  <c r="F44" i="1" l="1"/>
  <c r="N44" i="1" s="1"/>
  <c r="O44" i="1" s="1"/>
  <c r="P45" i="1" s="1"/>
  <c r="F46" i="1"/>
  <c r="F47" i="1"/>
  <c r="I58" i="1" l="1"/>
  <c r="I26" i="1"/>
  <c r="K12" i="1"/>
  <c r="M13" i="1" l="1"/>
  <c r="M16" i="1" s="1"/>
  <c r="F35" i="1"/>
  <c r="F36" i="1"/>
  <c r="F37" i="1"/>
  <c r="F34" i="1"/>
  <c r="H58" i="1"/>
  <c r="G58" i="1"/>
  <c r="F58" i="1"/>
  <c r="E58" i="1"/>
  <c r="H26" i="1"/>
  <c r="G26" i="1"/>
  <c r="G72" i="1" s="1"/>
  <c r="F26" i="1"/>
  <c r="F72" i="1" s="1"/>
  <c r="E26" i="1"/>
  <c r="M60" i="1" l="1"/>
  <c r="N25" i="1"/>
  <c r="N28" i="1"/>
  <c r="M29" i="1"/>
  <c r="M20" i="1" s="1"/>
  <c r="K58" i="1"/>
  <c r="K26" i="1"/>
  <c r="E72" i="1"/>
  <c r="M74" i="1" s="1"/>
  <c r="K24" i="1"/>
  <c r="N27" i="1" s="1"/>
  <c r="N30" i="1" l="1"/>
  <c r="K29" i="1"/>
  <c r="M27" i="1"/>
  <c r="M30" i="1" s="1"/>
  <c r="N60" i="1"/>
  <c r="K60" i="1"/>
  <c r="G44" i="1"/>
  <c r="K72" i="1" l="1"/>
  <c r="N74" i="1" s="1"/>
  <c r="K57" i="1" l="1"/>
  <c r="K11" i="1"/>
  <c r="K25" i="1"/>
  <c r="K10" i="1"/>
  <c r="N13" i="1" l="1"/>
  <c r="N16" i="1" s="1"/>
  <c r="K28" i="1"/>
  <c r="K14" i="1"/>
  <c r="K15" i="1" s="1"/>
  <c r="K71" i="1" l="1"/>
  <c r="K74" i="1" s="1"/>
  <c r="K70" i="1" l="1"/>
  <c r="K69" i="1"/>
  <c r="K68" i="1"/>
  <c r="K56" i="1"/>
  <c r="K55" i="1"/>
  <c r="K54" i="1"/>
  <c r="G45" i="1"/>
  <c r="G46" i="1"/>
  <c r="G47" i="1"/>
  <c r="G34" i="1"/>
  <c r="G35" i="1"/>
  <c r="G36" i="1"/>
  <c r="G37" i="1"/>
  <c r="K23" i="1"/>
  <c r="K22" i="1"/>
  <c r="K21" i="1"/>
  <c r="K9" i="1" l="1"/>
  <c r="K8" i="1"/>
  <c r="K7" i="1" l="1"/>
</calcChain>
</file>

<file path=xl/sharedStrings.xml><?xml version="1.0" encoding="utf-8"?>
<sst xmlns="http://schemas.openxmlformats.org/spreadsheetml/2006/main" count="113" uniqueCount="44">
  <si>
    <t>Customer Charge</t>
  </si>
  <si>
    <t>Delivery Charge</t>
  </si>
  <si>
    <t>Base Rate</t>
  </si>
  <si>
    <t>Total Rate</t>
  </si>
  <si>
    <t>Bill Display</t>
  </si>
  <si>
    <t>Total per MCF</t>
  </si>
  <si>
    <t>Residential  - Sales</t>
  </si>
  <si>
    <t>Expected Gas Supply Cost (EGC)</t>
  </si>
  <si>
    <t>Refund Adjustment (RA)</t>
  </si>
  <si>
    <t>Actual Cost Adjustment (ACA)</t>
  </si>
  <si>
    <t>Balance Adjustment (BA)</t>
  </si>
  <si>
    <t>Gas Cost Recovery Rate (GCR)</t>
  </si>
  <si>
    <t>Gas Costs</t>
  </si>
  <si>
    <t>TCJA Credit</t>
  </si>
  <si>
    <t>DELTA NATURAL GAS</t>
  </si>
  <si>
    <t>Small Non-Residential  - Sales</t>
  </si>
  <si>
    <t>Pipe Replacement</t>
  </si>
  <si>
    <t>Large Non-Residential  - Sales</t>
  </si>
  <si>
    <t>1-200 Mcf</t>
  </si>
  <si>
    <t>201-1000 Mcf</t>
  </si>
  <si>
    <t>1001-5000 Mcf</t>
  </si>
  <si>
    <t>5001-10000 Mcf</t>
  </si>
  <si>
    <t>Over 10000 Mcf</t>
  </si>
  <si>
    <t>GCR</t>
  </si>
  <si>
    <t xml:space="preserve">Pipe Replacement </t>
  </si>
  <si>
    <t>Interruptible Service</t>
  </si>
  <si>
    <t>1-1000 Mcf</t>
  </si>
  <si>
    <t>Farm Tap  - Delta Customers</t>
  </si>
  <si>
    <t>Farm Tap  - Former Peoples KY Customers</t>
  </si>
  <si>
    <t>Rider - GTI (all MCF)</t>
  </si>
  <si>
    <t xml:space="preserve">  </t>
  </si>
  <si>
    <t>Base Rate Charge</t>
  </si>
  <si>
    <t>per Mcf</t>
  </si>
  <si>
    <t>$0.002 per Mcf</t>
  </si>
  <si>
    <t xml:space="preserve">Weather Normalization Adjustment 1/ </t>
  </si>
  <si>
    <t xml:space="preserve">1/ Weather Normalization Adjustment applies during December through April billing months. The Weather Normalization Adjustment is recomputed monthly. </t>
  </si>
  <si>
    <t>Weather Normalization Adjustment 1/</t>
  </si>
  <si>
    <t>Energy Assistance Program</t>
  </si>
  <si>
    <t>Balance Adjustment 2 (BA2)</t>
  </si>
  <si>
    <t>(7=SUM 1 to 6)</t>
  </si>
  <si>
    <t>check numbers</t>
  </si>
  <si>
    <t>$0.22227 per Mcf</t>
  </si>
  <si>
    <t>$0.07295 per Mcf</t>
  </si>
  <si>
    <t>EFFECTIVE:  June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</si>
</sst>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_);\(0\)"/>
    <numFmt numFmtId="166" formatCode="&quot;$&quot;#,##0.0000_);\(&quot;$&quot;#,##0.0000\)"/>
    <numFmt numFmtId="167" formatCode="_(&quot;$&quot;* #,##0.00000_);_(&quot;$&quot;* \(#,##0.00000\);_(&quot;$&quot;* &quot;-&quot;??_);_(@_)"/>
    <numFmt numFmtId="168" formatCode="_(&quot;$&quot;* #,##0.000_);_(&quot;$&quot;* \(#,##0.0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 MT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6" fontId="4" fillId="0" borderId="0"/>
    <xf numFmtId="44" fontId="5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/>
    <xf numFmtId="164" fontId="0" fillId="0" borderId="0" xfId="1" applyNumberFormat="1" applyFont="1" applyFill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Fill="1" applyBorder="1"/>
    <xf numFmtId="0" fontId="2" fillId="0" borderId="0" xfId="0" applyFont="1"/>
    <xf numFmtId="0" fontId="0" fillId="0" borderId="0" xfId="0" applyBorder="1"/>
    <xf numFmtId="0" fontId="6" fillId="0" borderId="0" xfId="0" applyFont="1" applyFill="1"/>
    <xf numFmtId="0" fontId="0" fillId="0" borderId="0" xfId="0" quotePrefix="1" applyBorder="1"/>
    <xf numFmtId="0" fontId="2" fillId="0" borderId="0" xfId="0" applyFont="1" applyBorder="1"/>
    <xf numFmtId="167" fontId="0" fillId="0" borderId="2" xfId="1" applyNumberFormat="1" applyFont="1" applyFill="1" applyBorder="1"/>
    <xf numFmtId="0" fontId="0" fillId="0" borderId="0" xfId="0" applyFill="1" applyBorder="1"/>
    <xf numFmtId="0" fontId="0" fillId="0" borderId="2" xfId="0" applyBorder="1"/>
    <xf numFmtId="164" fontId="0" fillId="0" borderId="3" xfId="1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0" xfId="0" applyNumberForma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0" fillId="0" borderId="7" xfId="1" applyNumberFormat="1" applyFont="1" applyFill="1" applyBorder="1"/>
    <xf numFmtId="0" fontId="0" fillId="0" borderId="5" xfId="0" applyFill="1" applyBorder="1"/>
    <xf numFmtId="0" fontId="2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right" vertical="center"/>
    </xf>
    <xf numFmtId="0" fontId="0" fillId="0" borderId="14" xfId="0" applyBorder="1"/>
    <xf numFmtId="0" fontId="0" fillId="0" borderId="7" xfId="0" applyBorder="1"/>
    <xf numFmtId="164" fontId="0" fillId="0" borderId="7" xfId="0" applyNumberFormat="1" applyBorder="1"/>
    <xf numFmtId="0" fontId="2" fillId="0" borderId="8" xfId="0" applyFont="1" applyBorder="1"/>
    <xf numFmtId="0" fontId="2" fillId="0" borderId="9" xfId="0" applyFont="1" applyBorder="1"/>
    <xf numFmtId="164" fontId="2" fillId="0" borderId="9" xfId="1" applyNumberFormat="1" applyFont="1" applyFill="1" applyBorder="1"/>
    <xf numFmtId="164" fontId="2" fillId="0" borderId="9" xfId="1" applyNumberFormat="1" applyFont="1" applyFill="1" applyBorder="1" applyAlignment="1">
      <alignment horizontal="right"/>
    </xf>
    <xf numFmtId="0" fontId="2" fillId="0" borderId="10" xfId="0" applyFont="1" applyBorder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/>
    </xf>
    <xf numFmtId="164" fontId="0" fillId="0" borderId="5" xfId="1" applyNumberFormat="1" applyFont="1" applyFill="1" applyBorder="1"/>
    <xf numFmtId="0" fontId="0" fillId="0" borderId="10" xfId="0" applyBorder="1"/>
    <xf numFmtId="0" fontId="2" fillId="0" borderId="9" xfId="0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15" xfId="0" applyBorder="1"/>
    <xf numFmtId="0" fontId="0" fillId="0" borderId="16" xfId="0" quotePrefix="1" applyFill="1" applyBorder="1" applyAlignment="1">
      <alignment horizontal="center"/>
    </xf>
    <xf numFmtId="0" fontId="2" fillId="2" borderId="17" xfId="0" applyFont="1" applyFill="1" applyBorder="1"/>
    <xf numFmtId="0" fontId="0" fillId="0" borderId="16" xfId="0" applyFill="1" applyBorder="1"/>
    <xf numFmtId="164" fontId="0" fillId="0" borderId="18" xfId="1" applyNumberFormat="1" applyFont="1" applyFill="1" applyBorder="1"/>
    <xf numFmtId="0" fontId="0" fillId="0" borderId="17" xfId="0" applyBorder="1"/>
    <xf numFmtId="0" fontId="0" fillId="0" borderId="1" xfId="0" applyBorder="1"/>
    <xf numFmtId="167" fontId="0" fillId="0" borderId="3" xfId="1" applyNumberFormat="1" applyFont="1" applyFill="1" applyBorder="1"/>
    <xf numFmtId="0" fontId="2" fillId="2" borderId="11" xfId="0" applyFont="1" applyFill="1" applyBorder="1"/>
    <xf numFmtId="164" fontId="0" fillId="0" borderId="13" xfId="1" applyNumberFormat="1" applyFont="1" applyFill="1" applyBorder="1"/>
    <xf numFmtId="0" fontId="0" fillId="0" borderId="19" xfId="0" applyBorder="1"/>
    <xf numFmtId="0" fontId="0" fillId="0" borderId="15" xfId="0" applyFill="1" applyBorder="1"/>
    <xf numFmtId="0" fontId="0" fillId="0" borderId="17" xfId="0" applyFill="1" applyBorder="1"/>
    <xf numFmtId="0" fontId="2" fillId="0" borderId="6" xfId="0" applyFont="1" applyBorder="1"/>
    <xf numFmtId="0" fontId="2" fillId="0" borderId="7" xfId="0" applyFont="1" applyBorder="1"/>
    <xf numFmtId="164" fontId="0" fillId="0" borderId="20" xfId="1" applyNumberFormat="1" applyFont="1" applyFill="1" applyBorder="1"/>
    <xf numFmtId="0" fontId="2" fillId="0" borderId="0" xfId="0" applyFont="1" applyFill="1"/>
    <xf numFmtId="164" fontId="0" fillId="0" borderId="0" xfId="0" applyNumberFormat="1" applyFill="1" applyBorder="1"/>
    <xf numFmtId="167" fontId="0" fillId="0" borderId="0" xfId="0" applyNumberFormat="1" applyFill="1" applyBorder="1"/>
    <xf numFmtId="0" fontId="7" fillId="0" borderId="0" xfId="0" applyFont="1"/>
    <xf numFmtId="164" fontId="7" fillId="0" borderId="0" xfId="1" applyNumberFormat="1" applyFont="1" applyFill="1"/>
    <xf numFmtId="0" fontId="7" fillId="0" borderId="0" xfId="0" applyFont="1" applyFill="1"/>
    <xf numFmtId="164" fontId="0" fillId="0" borderId="0" xfId="0" applyNumberFormat="1" applyFill="1"/>
    <xf numFmtId="0" fontId="2" fillId="0" borderId="9" xfId="0" applyFont="1" applyFill="1" applyBorder="1"/>
    <xf numFmtId="44" fontId="0" fillId="0" borderId="0" xfId="0" applyNumberFormat="1"/>
    <xf numFmtId="164" fontId="0" fillId="3" borderId="0" xfId="0" applyNumberFormat="1" applyFill="1"/>
    <xf numFmtId="164" fontId="0" fillId="3" borderId="0" xfId="0" applyNumberFormat="1" applyFill="1" applyBorder="1"/>
    <xf numFmtId="164" fontId="0" fillId="0" borderId="0" xfId="0" applyNumberFormat="1"/>
    <xf numFmtId="168" fontId="0" fillId="0" borderId="0" xfId="0" applyNumberFormat="1"/>
    <xf numFmtId="164" fontId="0" fillId="0" borderId="12" xfId="0" applyNumberFormat="1" applyBorder="1"/>
    <xf numFmtId="0" fontId="8" fillId="0" borderId="0" xfId="0" applyFont="1" applyFill="1"/>
    <xf numFmtId="164" fontId="8" fillId="0" borderId="0" xfId="0" applyNumberFormat="1" applyFont="1"/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4" fontId="9" fillId="3" borderId="0" xfId="0" applyNumberFormat="1" applyFont="1" applyFill="1"/>
    <xf numFmtId="164" fontId="2" fillId="3" borderId="0" xfId="0" applyNumberFormat="1" applyFont="1" applyFill="1"/>
    <xf numFmtId="164" fontId="2" fillId="0" borderId="2" xfId="1" applyNumberFormat="1" applyFont="1" applyFill="1" applyBorder="1"/>
    <xf numFmtId="167" fontId="0" fillId="0" borderId="12" xfId="0" applyNumberFormat="1" applyBorder="1"/>
    <xf numFmtId="164" fontId="2" fillId="3" borderId="0" xfId="0" applyNumberFormat="1" applyFont="1" applyFill="1" applyBorder="1"/>
    <xf numFmtId="164" fontId="6" fillId="0" borderId="0" xfId="0" applyNumberFormat="1" applyFont="1"/>
    <xf numFmtId="164" fontId="6" fillId="0" borderId="18" xfId="1" applyNumberFormat="1" applyFont="1" applyFill="1" applyBorder="1"/>
    <xf numFmtId="164" fontId="6" fillId="0" borderId="2" xfId="1" applyNumberFormat="1" applyFont="1" applyFill="1" applyBorder="1"/>
    <xf numFmtId="168" fontId="0" fillId="0" borderId="0" xfId="0" applyNumberFormat="1" applyFill="1" applyBorder="1"/>
    <xf numFmtId="164" fontId="8" fillId="3" borderId="0" xfId="0" applyNumberFormat="1" applyFont="1" applyFill="1"/>
    <xf numFmtId="167" fontId="0" fillId="0" borderId="0" xfId="0" applyNumberFormat="1"/>
    <xf numFmtId="164" fontId="0" fillId="4" borderId="0" xfId="0" applyNumberFormat="1" applyFill="1"/>
    <xf numFmtId="164" fontId="0" fillId="4" borderId="0" xfId="0" applyNumberFormat="1" applyFill="1" applyBorder="1"/>
    <xf numFmtId="0" fontId="0" fillId="4" borderId="0" xfId="0" applyFill="1" applyBorder="1"/>
    <xf numFmtId="167" fontId="0" fillId="4" borderId="0" xfId="0" applyNumberFormat="1" applyFill="1" applyBorder="1"/>
    <xf numFmtId="0" fontId="0" fillId="0" borderId="12" xfId="0" applyFill="1" applyBorder="1" applyAlignment="1">
      <alignment horizontal="center"/>
    </xf>
    <xf numFmtId="164" fontId="0" fillId="5" borderId="2" xfId="1" applyNumberFormat="1" applyFont="1" applyFill="1" applyBorder="1"/>
    <xf numFmtId="164" fontId="2" fillId="5" borderId="1" xfId="1" applyNumberFormat="1" applyFont="1" applyFill="1" applyBorder="1"/>
    <xf numFmtId="164" fontId="2" fillId="5" borderId="2" xfId="1" applyNumberFormat="1" applyFont="1" applyFill="1" applyBorder="1"/>
    <xf numFmtId="164" fontId="0" fillId="5" borderId="3" xfId="1" applyNumberFormat="1" applyFont="1" applyFill="1" applyBorder="1"/>
    <xf numFmtId="164" fontId="8" fillId="5" borderId="1" xfId="1" applyNumberFormat="1" applyFont="1" applyFill="1" applyBorder="1"/>
    <xf numFmtId="164" fontId="0" fillId="5" borderId="1" xfId="1" applyNumberFormat="1" applyFont="1" applyFill="1" applyBorder="1"/>
    <xf numFmtId="164" fontId="9" fillId="5" borderId="0" xfId="1" applyNumberFormat="1" applyFont="1" applyFill="1" applyBorder="1"/>
    <xf numFmtId="167" fontId="9" fillId="5" borderId="0" xfId="1" applyNumberFormat="1" applyFont="1" applyFill="1" applyBorder="1"/>
    <xf numFmtId="164" fontId="6" fillId="5" borderId="2" xfId="1" applyNumberFormat="1" applyFont="1" applyFill="1" applyBorder="1"/>
    <xf numFmtId="164" fontId="6" fillId="5" borderId="18" xfId="1" applyNumberFormat="1" applyFont="1" applyFill="1" applyBorder="1"/>
    <xf numFmtId="164" fontId="0" fillId="5" borderId="18" xfId="1" applyNumberFormat="1" applyFont="1" applyFill="1" applyBorder="1"/>
    <xf numFmtId="167" fontId="0" fillId="0" borderId="18" xfId="1" applyNumberFormat="1" applyFont="1" applyFill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7" fontId="2" fillId="0" borderId="2" xfId="1" applyNumberFormat="1" applyFont="1" applyFill="1" applyBorder="1"/>
    <xf numFmtId="17" fontId="2" fillId="0" borderId="0" xfId="0" quotePrefix="1" applyNumberFormat="1" applyFont="1" applyFill="1"/>
    <xf numFmtId="164" fontId="2" fillId="0" borderId="18" xfId="1" applyNumberFormat="1" applyFont="1" applyFill="1" applyBorder="1"/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e4964/Documents/Rate%20Schedules/20240725%20KY%20Net%20Billing%20Rate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"/>
    </sheetNames>
    <sheetDataSet>
      <sheetData sheetId="0">
        <row r="15">
          <cell r="M15">
            <v>11.269699999999998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3"/>
  <sheetViews>
    <sheetView tabSelected="1" topLeftCell="A47" zoomScale="80" zoomScaleNormal="80" workbookViewId="0">
      <selection activeCell="M49" sqref="M49"/>
    </sheetView>
  </sheetViews>
  <sheetFormatPr defaultRowHeight="15"/>
  <cols>
    <col min="1" max="1" width="2.5703125" customWidth="1"/>
    <col min="2" max="2" width="2.42578125" customWidth="1"/>
    <col min="3" max="3" width="38.5703125" bestFit="1" customWidth="1"/>
    <col min="4" max="4" width="1" customWidth="1"/>
    <col min="5" max="5" width="15.140625" style="2" customWidth="1"/>
    <col min="6" max="6" width="13.85546875" style="2" customWidth="1"/>
    <col min="7" max="7" width="14.140625" style="2" customWidth="1"/>
    <col min="8" max="8" width="18.42578125" style="2" customWidth="1"/>
    <col min="9" max="9" width="13.5703125" style="2" customWidth="1"/>
    <col min="10" max="10" width="12.5703125" style="2" bestFit="1" customWidth="1"/>
    <col min="11" max="11" width="17.140625" style="2" customWidth="1"/>
    <col min="12" max="12" width="4.140625" customWidth="1"/>
    <col min="13" max="13" width="16.28515625" style="2" bestFit="1" customWidth="1"/>
    <col min="14" max="14" width="10.85546875" bestFit="1" customWidth="1"/>
    <col min="15" max="15" width="11.42578125" customWidth="1"/>
    <col min="16" max="16" width="10.5703125" bestFit="1" customWidth="1"/>
    <col min="17" max="17" width="18.85546875" customWidth="1"/>
  </cols>
  <sheetData>
    <row r="1" spans="2:17" ht="15.75" thickBot="1">
      <c r="C1" s="8" t="s">
        <v>14</v>
      </c>
      <c r="E1" s="12"/>
      <c r="K1" s="7"/>
      <c r="M1" s="62" t="s">
        <v>40</v>
      </c>
    </row>
    <row r="2" spans="2:17">
      <c r="B2" s="19"/>
      <c r="C2" s="20"/>
      <c r="D2" s="20"/>
      <c r="E2" s="26"/>
      <c r="F2" s="26"/>
      <c r="G2" s="26"/>
      <c r="H2" s="26"/>
      <c r="I2" s="26"/>
      <c r="J2" s="27"/>
      <c r="K2" s="28"/>
      <c r="L2" s="29"/>
    </row>
    <row r="3" spans="2:17">
      <c r="B3" s="21"/>
      <c r="C3" s="11"/>
      <c r="D3" s="11"/>
      <c r="E3" s="114" t="s">
        <v>12</v>
      </c>
      <c r="F3" s="115"/>
      <c r="G3" s="115"/>
      <c r="H3" s="116"/>
      <c r="I3" s="1"/>
      <c r="J3" s="1"/>
      <c r="K3" s="1" t="s">
        <v>4</v>
      </c>
      <c r="L3" s="30"/>
    </row>
    <row r="4" spans="2:17" s="85" customFormat="1" ht="45">
      <c r="B4" s="78"/>
      <c r="C4" s="79"/>
      <c r="D4" s="80"/>
      <c r="E4" s="81" t="s">
        <v>7</v>
      </c>
      <c r="F4" s="81" t="s">
        <v>8</v>
      </c>
      <c r="G4" s="81" t="s">
        <v>9</v>
      </c>
      <c r="H4" s="81" t="s">
        <v>10</v>
      </c>
      <c r="I4" s="81" t="s">
        <v>38</v>
      </c>
      <c r="J4" s="81" t="s">
        <v>31</v>
      </c>
      <c r="K4" s="82" t="s">
        <v>3</v>
      </c>
      <c r="L4" s="83"/>
      <c r="M4" s="84"/>
    </row>
    <row r="5" spans="2:17">
      <c r="B5" s="21"/>
      <c r="C5" s="46"/>
      <c r="D5" s="11"/>
      <c r="E5" s="22">
        <v>-1</v>
      </c>
      <c r="F5" s="22">
        <v>-2</v>
      </c>
      <c r="G5" s="22">
        <v>-3</v>
      </c>
      <c r="H5" s="22">
        <v>-4</v>
      </c>
      <c r="I5" s="22">
        <v>-5</v>
      </c>
      <c r="J5" s="22">
        <v>-6</v>
      </c>
      <c r="K5" s="47" t="s">
        <v>39</v>
      </c>
      <c r="L5" s="30"/>
    </row>
    <row r="6" spans="2:17">
      <c r="B6" s="21"/>
      <c r="C6" s="48" t="s">
        <v>6</v>
      </c>
      <c r="D6" s="11"/>
      <c r="E6" s="16"/>
      <c r="F6" s="16"/>
      <c r="G6" s="16"/>
      <c r="H6" s="16"/>
      <c r="I6" s="16"/>
      <c r="J6" s="16"/>
      <c r="K6" s="49"/>
      <c r="L6" s="30"/>
    </row>
    <row r="7" spans="2:17">
      <c r="B7" s="21"/>
      <c r="C7" s="46" t="s">
        <v>0</v>
      </c>
      <c r="D7" s="11"/>
      <c r="E7" s="5"/>
      <c r="F7" s="5"/>
      <c r="G7" s="5"/>
      <c r="H7" s="5"/>
      <c r="I7" s="5"/>
      <c r="J7" s="102">
        <v>24</v>
      </c>
      <c r="K7" s="18">
        <f>SUM(E7:J7)</f>
        <v>24</v>
      </c>
      <c r="L7" s="30"/>
    </row>
    <row r="8" spans="2:17">
      <c r="B8" s="21"/>
      <c r="C8" s="46" t="s">
        <v>37</v>
      </c>
      <c r="D8" s="11"/>
      <c r="E8" s="5"/>
      <c r="F8" s="5"/>
      <c r="G8" s="5"/>
      <c r="H8" s="5"/>
      <c r="I8" s="5"/>
      <c r="J8" s="102">
        <v>0.3</v>
      </c>
      <c r="K8" s="50">
        <f>SUM(E8:J8)</f>
        <v>0.3</v>
      </c>
      <c r="L8" s="30"/>
      <c r="O8" s="73"/>
    </row>
    <row r="9" spans="2:17">
      <c r="B9" s="21"/>
      <c r="C9" s="46" t="s">
        <v>13</v>
      </c>
      <c r="D9" s="11"/>
      <c r="E9" s="5"/>
      <c r="F9" s="5"/>
      <c r="G9" s="5"/>
      <c r="H9" s="5"/>
      <c r="I9" s="5"/>
      <c r="J9" s="5">
        <v>0</v>
      </c>
      <c r="K9" s="50">
        <f>SUM(E9:J9)</f>
        <v>0</v>
      </c>
      <c r="L9" s="30"/>
    </row>
    <row r="10" spans="2:17" s="11" customFormat="1">
      <c r="B10" s="21"/>
      <c r="C10" s="57" t="s">
        <v>16</v>
      </c>
      <c r="D10" s="16"/>
      <c r="E10" s="5"/>
      <c r="F10" s="5"/>
      <c r="G10" s="5"/>
      <c r="H10" s="5"/>
      <c r="I10" s="5"/>
      <c r="J10" s="117">
        <v>0.55423</v>
      </c>
      <c r="K10" s="113">
        <f>J10</f>
        <v>0.55423</v>
      </c>
      <c r="L10" s="30"/>
      <c r="M10" s="118"/>
      <c r="N10"/>
      <c r="O10" s="16"/>
      <c r="P10" s="16"/>
      <c r="Q10" s="16"/>
    </row>
    <row r="11" spans="2:17">
      <c r="B11" s="21"/>
      <c r="C11" s="46" t="s">
        <v>34</v>
      </c>
      <c r="D11" s="11"/>
      <c r="E11" s="5"/>
      <c r="F11" s="5"/>
      <c r="G11" s="5"/>
      <c r="H11" s="5"/>
      <c r="I11" s="5"/>
      <c r="J11" s="15">
        <v>0</v>
      </c>
      <c r="K11" s="53">
        <f>J11</f>
        <v>0</v>
      </c>
      <c r="L11" s="30"/>
      <c r="M11" s="76" t="s">
        <v>23</v>
      </c>
      <c r="N11" s="91">
        <f>E12+G12+I12</f>
        <v>7.2435</v>
      </c>
    </row>
    <row r="12" spans="2:17">
      <c r="B12" s="21"/>
      <c r="C12" s="46" t="s">
        <v>11</v>
      </c>
      <c r="D12" s="11"/>
      <c r="E12" s="110">
        <v>6.8162000000000003</v>
      </c>
      <c r="F12" s="5">
        <v>0</v>
      </c>
      <c r="G12" s="110">
        <v>0.48149999999999998</v>
      </c>
      <c r="H12" s="104">
        <v>0.87</v>
      </c>
      <c r="I12" s="110">
        <v>-5.4199999999999998E-2</v>
      </c>
      <c r="J12" s="5"/>
      <c r="K12" s="92">
        <f>SUM(E12:I12)</f>
        <v>8.1135000000000002</v>
      </c>
      <c r="L12" s="25"/>
      <c r="M12" s="68"/>
    </row>
    <row r="13" spans="2:17">
      <c r="B13" s="21"/>
      <c r="C13" s="46" t="s">
        <v>1</v>
      </c>
      <c r="D13" s="11"/>
      <c r="E13" s="4"/>
      <c r="F13" s="4"/>
      <c r="G13" s="4"/>
      <c r="H13" s="4"/>
      <c r="I13" s="4"/>
      <c r="J13" s="103">
        <v>5.2538999999999998</v>
      </c>
      <c r="K13" s="50">
        <v>5.2538999999999998</v>
      </c>
      <c r="L13" s="30"/>
      <c r="M13" s="77">
        <f>K12-H12+J13</f>
        <v>12.497399999999999</v>
      </c>
      <c r="N13" s="73">
        <f>K10</f>
        <v>0.55423</v>
      </c>
    </row>
    <row r="14" spans="2:17">
      <c r="B14" s="21"/>
      <c r="C14" s="46" t="s">
        <v>29</v>
      </c>
      <c r="D14" s="11"/>
      <c r="E14" s="4"/>
      <c r="F14" s="4"/>
      <c r="G14" s="4"/>
      <c r="H14" s="4"/>
      <c r="I14" s="4"/>
      <c r="J14" s="103">
        <v>2E-3</v>
      </c>
      <c r="K14" s="61">
        <f>J14</f>
        <v>2E-3</v>
      </c>
      <c r="L14" s="30"/>
      <c r="N14" s="73">
        <f>H12</f>
        <v>0.87</v>
      </c>
    </row>
    <row r="15" spans="2:17">
      <c r="B15" s="21"/>
      <c r="C15" s="51" t="s">
        <v>5</v>
      </c>
      <c r="D15" s="52"/>
      <c r="E15" s="4"/>
      <c r="F15" s="4"/>
      <c r="G15" s="4"/>
      <c r="H15" s="4"/>
      <c r="I15" s="4"/>
      <c r="J15" s="4"/>
      <c r="K15" s="50">
        <f>SUM(K10:K14)</f>
        <v>13.923630000000001</v>
      </c>
      <c r="L15" s="31"/>
      <c r="M15" s="87">
        <f>E12+G12+I12+J13+J10+J14+H12</f>
        <v>13.923629999999999</v>
      </c>
      <c r="N15" s="74">
        <f>J14</f>
        <v>2E-3</v>
      </c>
      <c r="O15" s="73"/>
    </row>
    <row r="16" spans="2:17" s="11" customFormat="1">
      <c r="B16" s="21"/>
      <c r="C16" s="14"/>
      <c r="E16" s="6"/>
      <c r="F16" s="6"/>
      <c r="G16" s="6"/>
      <c r="H16" s="6"/>
      <c r="I16" s="6"/>
      <c r="J16" s="6"/>
      <c r="K16" s="6"/>
      <c r="L16" s="31"/>
      <c r="M16" s="75">
        <f>M15-M13</f>
        <v>1.4262300000000003</v>
      </c>
      <c r="N16" s="75">
        <f>SUM(N13:N15)</f>
        <v>1.4262300000000001</v>
      </c>
    </row>
    <row r="17" spans="2:17" s="11" customFormat="1">
      <c r="B17" s="21"/>
      <c r="E17" s="6"/>
      <c r="F17" s="6"/>
      <c r="G17" s="6"/>
      <c r="H17" s="6"/>
      <c r="I17" s="6"/>
      <c r="J17" s="6"/>
      <c r="K17" s="6"/>
      <c r="L17" s="30"/>
      <c r="M17" s="16"/>
      <c r="N17"/>
    </row>
    <row r="18" spans="2:17" s="11" customFormat="1" ht="45">
      <c r="B18" s="21"/>
      <c r="C18" s="42"/>
      <c r="D18" s="43"/>
      <c r="E18" s="44" t="s">
        <v>7</v>
      </c>
      <c r="F18" s="44" t="s">
        <v>8</v>
      </c>
      <c r="G18" s="44" t="s">
        <v>9</v>
      </c>
      <c r="H18" s="44" t="s">
        <v>10</v>
      </c>
      <c r="I18" s="44" t="s">
        <v>38</v>
      </c>
      <c r="J18" s="44" t="s">
        <v>31</v>
      </c>
      <c r="K18" s="45" t="s">
        <v>3</v>
      </c>
      <c r="L18" s="30"/>
      <c r="M18" s="16"/>
      <c r="N18"/>
    </row>
    <row r="19" spans="2:17" s="11" customFormat="1">
      <c r="B19" s="21"/>
      <c r="C19" s="46"/>
      <c r="E19" s="22">
        <v>-1</v>
      </c>
      <c r="F19" s="22">
        <v>-2</v>
      </c>
      <c r="G19" s="22">
        <v>-3</v>
      </c>
      <c r="H19" s="22">
        <v>-4</v>
      </c>
      <c r="I19" s="22">
        <v>-5</v>
      </c>
      <c r="J19" s="22">
        <v>-6</v>
      </c>
      <c r="K19" s="47" t="s">
        <v>39</v>
      </c>
      <c r="L19" s="30"/>
      <c r="M19" s="16"/>
      <c r="N19"/>
    </row>
    <row r="20" spans="2:17" s="11" customFormat="1">
      <c r="B20" s="21"/>
      <c r="C20" s="48" t="s">
        <v>15</v>
      </c>
      <c r="E20" s="16"/>
      <c r="F20" s="16"/>
      <c r="G20" s="16"/>
      <c r="H20" s="16"/>
      <c r="I20" s="16"/>
      <c r="J20" s="16"/>
      <c r="K20" s="49"/>
      <c r="L20" s="30"/>
      <c r="M20" s="64">
        <f>[1]Retail!$M$15-M29</f>
        <v>-2.1698000000000022</v>
      </c>
      <c r="N20"/>
      <c r="O20" s="16"/>
      <c r="P20" s="16"/>
      <c r="Q20" s="16"/>
    </row>
    <row r="21" spans="2:17" s="11" customFormat="1">
      <c r="B21" s="21"/>
      <c r="C21" s="46" t="s">
        <v>0</v>
      </c>
      <c r="E21" s="5"/>
      <c r="F21" s="5"/>
      <c r="G21" s="5"/>
      <c r="H21" s="5"/>
      <c r="I21" s="5"/>
      <c r="J21" s="102">
        <v>44.4</v>
      </c>
      <c r="K21" s="18">
        <f>SUM(E21:J21)</f>
        <v>44.4</v>
      </c>
      <c r="L21" s="30"/>
      <c r="M21" s="16"/>
      <c r="N21"/>
      <c r="O21" s="16"/>
      <c r="P21" s="16"/>
      <c r="Q21" s="16"/>
    </row>
    <row r="22" spans="2:17" s="11" customFormat="1">
      <c r="B22" s="21"/>
      <c r="C22" s="46" t="s">
        <v>37</v>
      </c>
      <c r="E22" s="5"/>
      <c r="F22" s="5"/>
      <c r="G22" s="5"/>
      <c r="H22" s="5"/>
      <c r="I22" s="5"/>
      <c r="J22" s="5"/>
      <c r="K22" s="50">
        <f>SUM(E22:J22)</f>
        <v>0</v>
      </c>
      <c r="L22" s="30"/>
      <c r="M22" s="16"/>
      <c r="N22"/>
      <c r="O22" s="16"/>
      <c r="P22" s="16"/>
      <c r="Q22" s="16"/>
    </row>
    <row r="23" spans="2:17" s="11" customFormat="1">
      <c r="B23" s="21"/>
      <c r="C23" s="46" t="s">
        <v>13</v>
      </c>
      <c r="E23" s="5"/>
      <c r="F23" s="5"/>
      <c r="G23" s="5"/>
      <c r="H23" s="5"/>
      <c r="I23" s="5"/>
      <c r="J23" s="5">
        <v>0</v>
      </c>
      <c r="K23" s="50">
        <f>SUM(E23:J23)</f>
        <v>0</v>
      </c>
      <c r="L23" s="30"/>
      <c r="M23" s="16"/>
      <c r="N23"/>
      <c r="O23" s="16"/>
      <c r="P23" s="16"/>
      <c r="Q23" s="16"/>
    </row>
    <row r="24" spans="2:17" s="11" customFormat="1">
      <c r="B24" s="21"/>
      <c r="C24" s="46" t="s">
        <v>16</v>
      </c>
      <c r="E24" s="5"/>
      <c r="F24" s="5"/>
      <c r="G24" s="5"/>
      <c r="H24" s="5"/>
      <c r="I24" s="5"/>
      <c r="J24" s="117">
        <v>0.35010000000000002</v>
      </c>
      <c r="K24" s="53">
        <f>J24</f>
        <v>0.35010000000000002</v>
      </c>
      <c r="L24" s="30"/>
      <c r="M24" s="118"/>
      <c r="N24"/>
      <c r="O24" s="16"/>
      <c r="P24" s="16"/>
      <c r="Q24" s="16"/>
    </row>
    <row r="25" spans="2:17" s="11" customFormat="1">
      <c r="B25" s="21"/>
      <c r="C25" s="46" t="s">
        <v>36</v>
      </c>
      <c r="E25" s="5"/>
      <c r="F25" s="5"/>
      <c r="G25" s="5"/>
      <c r="H25" s="5"/>
      <c r="I25" s="5"/>
      <c r="J25" s="15">
        <v>0</v>
      </c>
      <c r="K25" s="53">
        <f>J25</f>
        <v>0</v>
      </c>
      <c r="L25" s="30"/>
      <c r="M25" s="76" t="s">
        <v>23</v>
      </c>
      <c r="N25" s="77">
        <f>E26+G26+I26</f>
        <v>7.2435</v>
      </c>
      <c r="O25" s="16"/>
      <c r="P25" s="16"/>
      <c r="Q25" s="16"/>
    </row>
    <row r="26" spans="2:17" s="11" customFormat="1">
      <c r="B26" s="21"/>
      <c r="C26" s="46" t="s">
        <v>11</v>
      </c>
      <c r="E26" s="93">
        <f>E12</f>
        <v>6.8162000000000003</v>
      </c>
      <c r="F26" s="88">
        <f>F12</f>
        <v>0</v>
      </c>
      <c r="G26" s="93">
        <f>G12</f>
        <v>0.48149999999999998</v>
      </c>
      <c r="H26" s="104">
        <f>H12</f>
        <v>0.87</v>
      </c>
      <c r="I26" s="93">
        <f>I12</f>
        <v>-5.4199999999999998E-2</v>
      </c>
      <c r="J26" s="5"/>
      <c r="K26" s="50">
        <f>SUM(E26:I26)</f>
        <v>8.1135000000000002</v>
      </c>
      <c r="L26" s="31"/>
      <c r="M26" s="68"/>
      <c r="N26"/>
      <c r="O26" s="16"/>
      <c r="P26" s="16"/>
      <c r="Q26" s="16"/>
    </row>
    <row r="27" spans="2:17" s="11" customFormat="1">
      <c r="B27" s="21"/>
      <c r="C27" s="46" t="s">
        <v>1</v>
      </c>
      <c r="E27" s="4"/>
      <c r="F27" s="4"/>
      <c r="G27" s="4"/>
      <c r="H27" s="4"/>
      <c r="I27" s="4"/>
      <c r="J27" s="103">
        <v>4.9739000000000004</v>
      </c>
      <c r="K27" s="50">
        <v>4.9739000000000004</v>
      </c>
      <c r="L27" s="30"/>
      <c r="M27" s="77">
        <f>K26-H26+J27</f>
        <v>12.217400000000001</v>
      </c>
      <c r="N27" s="96">
        <f>K24</f>
        <v>0.35010000000000002</v>
      </c>
      <c r="O27" s="16"/>
      <c r="P27" s="16"/>
      <c r="Q27" s="16"/>
    </row>
    <row r="28" spans="2:17" s="11" customFormat="1">
      <c r="B28" s="21"/>
      <c r="C28" s="46" t="s">
        <v>29</v>
      </c>
      <c r="E28" s="4"/>
      <c r="F28" s="4"/>
      <c r="G28" s="4"/>
      <c r="H28" s="4"/>
      <c r="I28" s="4"/>
      <c r="J28" s="103">
        <v>2E-3</v>
      </c>
      <c r="K28" s="61">
        <f>J28</f>
        <v>2E-3</v>
      </c>
      <c r="L28" s="30"/>
      <c r="M28" s="2"/>
      <c r="N28" s="73">
        <f>H26</f>
        <v>0.87</v>
      </c>
      <c r="O28" s="16"/>
      <c r="P28" s="16"/>
      <c r="Q28" s="16"/>
    </row>
    <row r="29" spans="2:17" s="11" customFormat="1">
      <c r="B29" s="21"/>
      <c r="C29" s="51" t="s">
        <v>5</v>
      </c>
      <c r="D29" s="52"/>
      <c r="E29" s="4"/>
      <c r="F29" s="4"/>
      <c r="G29" s="4"/>
      <c r="H29" s="4"/>
      <c r="I29" s="4"/>
      <c r="J29" s="4"/>
      <c r="K29" s="50">
        <f>SUM(K24:K28)</f>
        <v>13.439500000000001</v>
      </c>
      <c r="L29" s="30"/>
      <c r="M29" s="87">
        <f>E26+G26+I26+J27+J24+J28+H26</f>
        <v>13.439500000000001</v>
      </c>
      <c r="N29" s="74">
        <f>J28</f>
        <v>2E-3</v>
      </c>
      <c r="O29" s="73"/>
      <c r="P29" s="16"/>
      <c r="Q29" s="16"/>
    </row>
    <row r="30" spans="2:17" s="11" customFormat="1">
      <c r="B30" s="21"/>
      <c r="C30" s="14"/>
      <c r="E30" s="6"/>
      <c r="F30" s="6"/>
      <c r="G30" s="6"/>
      <c r="H30" s="6"/>
      <c r="I30" s="6"/>
      <c r="J30" s="6"/>
      <c r="K30" s="6"/>
      <c r="L30" s="30"/>
      <c r="M30" s="89">
        <f>M29-M27</f>
        <v>1.2220999999999993</v>
      </c>
      <c r="N30" s="89">
        <f>SUM(N27:N29)</f>
        <v>1.2221</v>
      </c>
      <c r="O30" s="16"/>
      <c r="P30" s="16"/>
      <c r="Q30" s="16"/>
    </row>
    <row r="31" spans="2:17" s="11" customFormat="1">
      <c r="B31" s="21"/>
      <c r="C31" s="54" t="s">
        <v>17</v>
      </c>
      <c r="D31" s="43"/>
      <c r="E31" s="101" t="s">
        <v>2</v>
      </c>
      <c r="F31" s="5" t="s">
        <v>23</v>
      </c>
      <c r="G31" s="5" t="s">
        <v>3</v>
      </c>
      <c r="H31" s="55"/>
      <c r="I31" s="6"/>
      <c r="J31" s="6"/>
      <c r="K31" s="6"/>
      <c r="L31" s="30"/>
      <c r="M31" s="16"/>
      <c r="N31"/>
      <c r="O31" s="16"/>
      <c r="P31" s="16"/>
      <c r="Q31" s="16"/>
    </row>
    <row r="32" spans="2:17" s="11" customFormat="1">
      <c r="B32" s="21"/>
      <c r="C32" s="56" t="s">
        <v>0</v>
      </c>
      <c r="D32" s="17"/>
      <c r="E32" s="105">
        <v>195.04</v>
      </c>
      <c r="F32" s="4"/>
      <c r="G32" s="4"/>
      <c r="H32" s="50"/>
      <c r="I32" s="6"/>
      <c r="J32" s="6"/>
      <c r="K32" s="6"/>
      <c r="L32" s="30"/>
      <c r="M32" s="16"/>
      <c r="N32"/>
      <c r="O32" s="16"/>
      <c r="P32" s="16"/>
      <c r="Q32" s="16"/>
    </row>
    <row r="33" spans="2:17" s="11" customFormat="1">
      <c r="B33" s="21"/>
      <c r="C33" s="46" t="s">
        <v>18</v>
      </c>
      <c r="E33" s="106">
        <v>5.3765999999999998</v>
      </c>
      <c r="F33" s="111">
        <f>E12+G12+I12+H12</f>
        <v>8.1135000000000002</v>
      </c>
      <c r="G33" s="4">
        <f>E33+F33</f>
        <v>13.4901</v>
      </c>
      <c r="H33" s="50" t="s">
        <v>32</v>
      </c>
      <c r="I33" s="6"/>
      <c r="J33" s="6"/>
      <c r="K33" s="6"/>
      <c r="L33" s="30"/>
      <c r="M33" s="95">
        <f>E33+N$11+H$12</f>
        <v>13.4901</v>
      </c>
      <c r="N33" s="86">
        <f>E33+F33+I38+I39</f>
        <v>13.714370000000001</v>
      </c>
      <c r="O33" s="97">
        <f>N33-M33</f>
        <v>0.22427000000000064</v>
      </c>
      <c r="P33" s="98">
        <f>I38+I39</f>
        <v>0.22427</v>
      </c>
      <c r="Q33" s="16"/>
    </row>
    <row r="34" spans="2:17" s="11" customFormat="1">
      <c r="B34" s="21"/>
      <c r="C34" s="57" t="s">
        <v>19</v>
      </c>
      <c r="E34" s="107">
        <v>3.2307000000000001</v>
      </c>
      <c r="F34" s="112">
        <f>F33</f>
        <v>8.1135000000000002</v>
      </c>
      <c r="G34" s="4">
        <f t="shared" ref="G34:G37" si="0">E34+F34</f>
        <v>11.344200000000001</v>
      </c>
      <c r="H34" s="50" t="s">
        <v>32</v>
      </c>
      <c r="I34" s="6"/>
      <c r="J34" s="6"/>
      <c r="K34" s="6"/>
      <c r="L34" s="30"/>
      <c r="M34" s="72">
        <f>E34+N$11+H$12</f>
        <v>11.344199999999999</v>
      </c>
      <c r="N34"/>
      <c r="O34" s="99"/>
      <c r="P34" s="98">
        <f>O33-P33</f>
        <v>6.3837823915946501E-16</v>
      </c>
      <c r="Q34" s="16"/>
    </row>
    <row r="35" spans="2:17" s="11" customFormat="1">
      <c r="B35" s="21"/>
      <c r="C35" s="57" t="s">
        <v>20</v>
      </c>
      <c r="E35" s="107">
        <v>2.1947000000000001</v>
      </c>
      <c r="F35" s="112">
        <f>F33</f>
        <v>8.1135000000000002</v>
      </c>
      <c r="G35" s="4">
        <f t="shared" si="0"/>
        <v>10.308199999999999</v>
      </c>
      <c r="H35" s="50" t="s">
        <v>32</v>
      </c>
      <c r="I35" s="6"/>
      <c r="J35" s="6"/>
      <c r="K35" s="6"/>
      <c r="L35" s="30"/>
      <c r="M35" s="72">
        <f t="shared" ref="M35:M37" si="1">E35+N$11+H$12</f>
        <v>10.308199999999999</v>
      </c>
      <c r="N35"/>
      <c r="O35" s="16"/>
      <c r="P35" s="16"/>
      <c r="Q35" s="16"/>
    </row>
    <row r="36" spans="2:17" s="11" customFormat="1">
      <c r="B36" s="21"/>
      <c r="C36" s="57" t="s">
        <v>21</v>
      </c>
      <c r="E36" s="107">
        <v>1.6742999999999999</v>
      </c>
      <c r="F36" s="112">
        <f>F33</f>
        <v>8.1135000000000002</v>
      </c>
      <c r="G36" s="4">
        <f t="shared" si="0"/>
        <v>9.7878000000000007</v>
      </c>
      <c r="H36" s="50" t="s">
        <v>32</v>
      </c>
      <c r="I36" s="6"/>
      <c r="J36" s="6"/>
      <c r="K36" s="6"/>
      <c r="L36" s="30"/>
      <c r="M36" s="72">
        <f t="shared" si="1"/>
        <v>9.7877999999999989</v>
      </c>
      <c r="N36"/>
      <c r="O36" s="16"/>
      <c r="P36" s="16"/>
      <c r="Q36" s="16"/>
    </row>
    <row r="37" spans="2:17" s="11" customFormat="1">
      <c r="B37" s="21"/>
      <c r="C37" s="57" t="s">
        <v>22</v>
      </c>
      <c r="E37" s="107">
        <v>1.4140999999999999</v>
      </c>
      <c r="F37" s="112">
        <f>F33</f>
        <v>8.1135000000000002</v>
      </c>
      <c r="G37" s="4">
        <f t="shared" si="0"/>
        <v>9.5275999999999996</v>
      </c>
      <c r="H37" s="50" t="s">
        <v>32</v>
      </c>
      <c r="I37" s="6"/>
      <c r="J37" s="6"/>
      <c r="K37" s="6"/>
      <c r="L37" s="30"/>
      <c r="M37" s="72">
        <f t="shared" si="1"/>
        <v>9.5275999999999996</v>
      </c>
      <c r="N37"/>
      <c r="O37" s="64"/>
      <c r="P37" s="16"/>
      <c r="Q37" s="16"/>
    </row>
    <row r="38" spans="2:17" s="11" customFormat="1">
      <c r="B38" s="21"/>
      <c r="C38" s="46" t="s">
        <v>29</v>
      </c>
      <c r="E38" s="6"/>
      <c r="F38" s="6"/>
      <c r="G38" s="6"/>
      <c r="H38" s="50" t="s">
        <v>33</v>
      </c>
      <c r="I38" s="108">
        <v>2E-3</v>
      </c>
      <c r="J38" s="6"/>
      <c r="K38" s="6"/>
      <c r="L38" s="30"/>
      <c r="M38" s="16"/>
      <c r="N38"/>
      <c r="O38" s="16"/>
      <c r="P38" s="16"/>
      <c r="Q38" s="16"/>
    </row>
    <row r="39" spans="2:17" s="11" customFormat="1">
      <c r="B39" s="21"/>
      <c r="C39" s="58" t="s">
        <v>24</v>
      </c>
      <c r="D39" s="52"/>
      <c r="E39" s="4"/>
      <c r="F39" s="4"/>
      <c r="G39" s="4"/>
      <c r="H39" s="119" t="s">
        <v>41</v>
      </c>
      <c r="I39" s="109">
        <v>0.22227</v>
      </c>
      <c r="J39" s="6"/>
      <c r="K39" s="6"/>
      <c r="L39" s="30"/>
      <c r="M39" s="118"/>
      <c r="N39"/>
      <c r="O39" s="16"/>
      <c r="P39" s="16"/>
      <c r="Q39" s="16"/>
    </row>
    <row r="40" spans="2:17" s="11" customFormat="1">
      <c r="B40" s="21"/>
      <c r="E40" s="6"/>
      <c r="F40" s="6"/>
      <c r="G40" s="6"/>
      <c r="H40" s="6"/>
      <c r="I40" s="6"/>
      <c r="J40" s="6"/>
      <c r="K40" s="6"/>
      <c r="L40" s="30"/>
      <c r="M40" s="16"/>
      <c r="N40"/>
      <c r="O40" s="16"/>
      <c r="P40" s="16"/>
      <c r="Q40" s="16"/>
    </row>
    <row r="41" spans="2:17" s="11" customFormat="1">
      <c r="B41" s="21"/>
      <c r="E41" s="6"/>
      <c r="F41" s="6"/>
      <c r="G41" s="6"/>
      <c r="H41" s="6"/>
      <c r="I41" s="6"/>
      <c r="J41" s="6"/>
      <c r="K41" s="6"/>
      <c r="L41" s="30"/>
      <c r="M41" s="16"/>
      <c r="N41"/>
      <c r="O41" s="16"/>
      <c r="P41" s="16"/>
      <c r="Q41" s="16"/>
    </row>
    <row r="42" spans="2:17" s="11" customFormat="1">
      <c r="B42" s="21"/>
      <c r="C42" s="54" t="s">
        <v>25</v>
      </c>
      <c r="D42" s="43"/>
      <c r="E42" s="101" t="s">
        <v>2</v>
      </c>
      <c r="F42" s="5" t="s">
        <v>23</v>
      </c>
      <c r="G42" s="5" t="s">
        <v>3</v>
      </c>
      <c r="H42" s="55"/>
      <c r="I42" s="6"/>
      <c r="J42" s="6"/>
      <c r="K42" s="6"/>
      <c r="L42" s="30"/>
      <c r="M42" s="16"/>
      <c r="N42"/>
      <c r="O42" s="16"/>
      <c r="P42" s="94"/>
      <c r="Q42" s="16"/>
    </row>
    <row r="43" spans="2:17" s="11" customFormat="1">
      <c r="B43" s="21"/>
      <c r="C43" s="56" t="s">
        <v>0</v>
      </c>
      <c r="D43" s="17"/>
      <c r="E43" s="105">
        <v>267.85000000000002</v>
      </c>
      <c r="F43" s="4"/>
      <c r="G43" s="4"/>
      <c r="H43" s="50"/>
      <c r="I43" s="6"/>
      <c r="J43" s="6"/>
      <c r="K43" s="6"/>
      <c r="L43" s="30"/>
      <c r="M43" s="16"/>
      <c r="N43"/>
      <c r="O43" s="16"/>
      <c r="P43" s="16"/>
      <c r="Q43" s="16"/>
    </row>
    <row r="44" spans="2:17" s="11" customFormat="1">
      <c r="B44" s="21"/>
      <c r="C44" s="46" t="s">
        <v>26</v>
      </c>
      <c r="E44" s="107">
        <v>1.7142999999999999</v>
      </c>
      <c r="F44" s="112">
        <f>F33</f>
        <v>8.1135000000000002</v>
      </c>
      <c r="G44" s="4">
        <f>E44+F44</f>
        <v>9.8277999999999999</v>
      </c>
      <c r="H44" s="50" t="s">
        <v>32</v>
      </c>
      <c r="I44" s="6"/>
      <c r="J44" s="6"/>
      <c r="K44" s="6"/>
      <c r="L44" s="30"/>
      <c r="M44" s="95">
        <f>E44+N$11+H$12</f>
        <v>9.8277999999999999</v>
      </c>
      <c r="N44" s="86">
        <f>E44+F44+I48+I49</f>
        <v>9.9027500000000011</v>
      </c>
      <c r="O44" s="97">
        <f>N44-M44</f>
        <v>7.4950000000001182E-2</v>
      </c>
      <c r="P44" s="100">
        <f>I48+I49</f>
        <v>7.4950000000000003E-2</v>
      </c>
      <c r="Q44" s="16"/>
    </row>
    <row r="45" spans="2:17" s="11" customFormat="1">
      <c r="B45" s="21"/>
      <c r="C45" s="57" t="s">
        <v>20</v>
      </c>
      <c r="E45" s="107">
        <v>1.2857000000000001</v>
      </c>
      <c r="F45" s="112">
        <f>F33</f>
        <v>8.1135000000000002</v>
      </c>
      <c r="G45" s="4">
        <f t="shared" ref="G45:G46" si="2">E45+F45</f>
        <v>9.3992000000000004</v>
      </c>
      <c r="H45" s="50" t="s">
        <v>32</v>
      </c>
      <c r="I45" s="6"/>
      <c r="J45" s="6"/>
      <c r="K45" s="6"/>
      <c r="L45" s="30"/>
      <c r="M45" s="72">
        <f>E45+N$11+H$12</f>
        <v>9.3991999999999987</v>
      </c>
      <c r="N45"/>
      <c r="O45" s="99"/>
      <c r="P45" s="98">
        <f>O44-P44</f>
        <v>1.1796119636642288E-15</v>
      </c>
      <c r="Q45" s="16"/>
    </row>
    <row r="46" spans="2:17" s="11" customFormat="1">
      <c r="B46" s="21"/>
      <c r="C46" s="57" t="s">
        <v>21</v>
      </c>
      <c r="E46" s="107">
        <v>0.85709999999999997</v>
      </c>
      <c r="F46" s="112">
        <f>F33</f>
        <v>8.1135000000000002</v>
      </c>
      <c r="G46" s="4">
        <f t="shared" si="2"/>
        <v>8.970600000000001</v>
      </c>
      <c r="H46" s="50" t="s">
        <v>32</v>
      </c>
      <c r="I46" s="6"/>
      <c r="J46" s="6"/>
      <c r="K46" s="6"/>
      <c r="L46" s="30"/>
      <c r="M46" s="72">
        <f t="shared" ref="M46:M47" si="3">E46+N$11+H$12</f>
        <v>8.9705999999999992</v>
      </c>
      <c r="N46"/>
      <c r="O46" s="16"/>
      <c r="P46" s="16"/>
      <c r="Q46" s="16"/>
    </row>
    <row r="47" spans="2:17" s="11" customFormat="1">
      <c r="B47" s="21"/>
      <c r="C47" s="57" t="s">
        <v>22</v>
      </c>
      <c r="E47" s="107">
        <v>0.64280000000000004</v>
      </c>
      <c r="F47" s="112">
        <f>F33</f>
        <v>8.1135000000000002</v>
      </c>
      <c r="G47" s="4">
        <f>E47+F47</f>
        <v>8.7562999999999995</v>
      </c>
      <c r="H47" s="50" t="s">
        <v>32</v>
      </c>
      <c r="I47" s="6"/>
      <c r="J47" s="6"/>
      <c r="K47" s="6"/>
      <c r="L47" s="30"/>
      <c r="M47" s="72">
        <f t="shared" si="3"/>
        <v>8.7562999999999995</v>
      </c>
      <c r="N47"/>
      <c r="O47" s="63"/>
      <c r="P47" s="16"/>
      <c r="Q47" s="16"/>
    </row>
    <row r="48" spans="2:17" s="11" customFormat="1">
      <c r="B48" s="21"/>
      <c r="C48" s="46" t="s">
        <v>29</v>
      </c>
      <c r="E48" s="6"/>
      <c r="F48" s="6"/>
      <c r="G48" s="6"/>
      <c r="H48" s="50" t="s">
        <v>33</v>
      </c>
      <c r="I48" s="108">
        <v>2E-3</v>
      </c>
      <c r="J48" s="6"/>
      <c r="K48" s="6"/>
      <c r="L48" s="30"/>
      <c r="M48" s="63"/>
      <c r="N48"/>
      <c r="O48" s="16"/>
      <c r="P48" s="16"/>
      <c r="Q48" s="16"/>
    </row>
    <row r="49" spans="2:17" s="11" customFormat="1">
      <c r="B49" s="21"/>
      <c r="C49" s="58" t="s">
        <v>24</v>
      </c>
      <c r="D49" s="52"/>
      <c r="E49" s="4"/>
      <c r="F49" s="4"/>
      <c r="G49" s="4"/>
      <c r="H49" s="119" t="s">
        <v>42</v>
      </c>
      <c r="I49" s="109">
        <v>7.2950000000000001E-2</v>
      </c>
      <c r="J49" s="6"/>
      <c r="K49" s="6"/>
      <c r="L49" s="30"/>
      <c r="M49" s="118"/>
      <c r="N49"/>
      <c r="O49" s="16"/>
      <c r="P49" s="16"/>
      <c r="Q49" s="16"/>
    </row>
    <row r="50" spans="2:17" s="11" customFormat="1">
      <c r="B50" s="21"/>
      <c r="E50" s="6"/>
      <c r="F50" s="6"/>
      <c r="G50" s="6"/>
      <c r="H50" s="6"/>
      <c r="I50" s="6"/>
      <c r="J50" s="6"/>
      <c r="K50" s="6"/>
      <c r="L50" s="30"/>
      <c r="M50" s="63"/>
      <c r="N50"/>
      <c r="O50" s="16"/>
      <c r="P50" s="16"/>
      <c r="Q50" s="16"/>
    </row>
    <row r="51" spans="2:17" s="11" customFormat="1" ht="45">
      <c r="B51" s="21"/>
      <c r="C51" s="42"/>
      <c r="D51" s="43"/>
      <c r="E51" s="44" t="s">
        <v>7</v>
      </c>
      <c r="F51" s="44" t="s">
        <v>8</v>
      </c>
      <c r="G51" s="44" t="s">
        <v>9</v>
      </c>
      <c r="H51" s="44" t="s">
        <v>10</v>
      </c>
      <c r="I51" s="44" t="s">
        <v>38</v>
      </c>
      <c r="J51" s="44" t="s">
        <v>31</v>
      </c>
      <c r="K51" s="45" t="s">
        <v>3</v>
      </c>
      <c r="L51" s="30"/>
      <c r="M51" s="16"/>
      <c r="N51"/>
      <c r="O51" s="16"/>
      <c r="P51" s="16"/>
      <c r="Q51" s="16"/>
    </row>
    <row r="52" spans="2:17" s="11" customFormat="1">
      <c r="B52" s="21"/>
      <c r="C52" s="46"/>
      <c r="E52" s="22">
        <v>-1</v>
      </c>
      <c r="F52" s="22">
        <v>-2</v>
      </c>
      <c r="G52" s="22">
        <v>-3</v>
      </c>
      <c r="H52" s="22">
        <v>-4</v>
      </c>
      <c r="I52" s="22">
        <v>-5</v>
      </c>
      <c r="J52" s="22">
        <v>-6</v>
      </c>
      <c r="K52" s="47" t="s">
        <v>39</v>
      </c>
      <c r="L52" s="30"/>
      <c r="M52" s="16"/>
      <c r="N52"/>
      <c r="O52" s="16"/>
      <c r="P52" s="16"/>
      <c r="Q52" s="16"/>
    </row>
    <row r="53" spans="2:17" s="11" customFormat="1">
      <c r="B53" s="21"/>
      <c r="C53" s="48" t="s">
        <v>27</v>
      </c>
      <c r="E53" s="16"/>
      <c r="F53" s="16"/>
      <c r="G53" s="16"/>
      <c r="H53" s="16"/>
      <c r="I53" s="16"/>
      <c r="J53" s="16"/>
      <c r="K53" s="49"/>
      <c r="L53" s="30"/>
      <c r="M53" s="16"/>
      <c r="N53"/>
      <c r="O53" s="16"/>
      <c r="P53" s="16"/>
      <c r="Q53" s="16"/>
    </row>
    <row r="54" spans="2:17" s="11" customFormat="1">
      <c r="B54" s="21"/>
      <c r="C54" s="46" t="s">
        <v>0</v>
      </c>
      <c r="E54" s="5"/>
      <c r="F54" s="5"/>
      <c r="G54" s="5"/>
      <c r="H54" s="5"/>
      <c r="I54" s="5"/>
      <c r="J54" s="102">
        <v>24</v>
      </c>
      <c r="K54" s="18">
        <f>SUM(E54:J54)</f>
        <v>24</v>
      </c>
      <c r="L54" s="30"/>
      <c r="M54" s="16"/>
      <c r="N54"/>
      <c r="O54" s="16"/>
      <c r="P54" s="16"/>
      <c r="Q54" s="16"/>
    </row>
    <row r="55" spans="2:17" s="11" customFormat="1">
      <c r="B55" s="21"/>
      <c r="C55" s="46" t="s">
        <v>37</v>
      </c>
      <c r="E55" s="5"/>
      <c r="F55" s="5"/>
      <c r="G55" s="5"/>
      <c r="H55" s="5"/>
      <c r="I55" s="5"/>
      <c r="J55" s="102">
        <v>0.3</v>
      </c>
      <c r="K55" s="50">
        <f>SUM(E55:J55)</f>
        <v>0.3</v>
      </c>
      <c r="L55" s="30"/>
      <c r="M55" s="16"/>
      <c r="N55"/>
      <c r="O55" s="16"/>
      <c r="P55" s="16"/>
      <c r="Q55" s="16"/>
    </row>
    <row r="56" spans="2:17" s="11" customFormat="1">
      <c r="B56" s="21"/>
      <c r="C56" s="46" t="s">
        <v>13</v>
      </c>
      <c r="E56" s="5"/>
      <c r="F56" s="5"/>
      <c r="G56" s="5"/>
      <c r="H56" s="5"/>
      <c r="I56" s="5"/>
      <c r="J56" s="5">
        <v>0</v>
      </c>
      <c r="K56" s="50">
        <f>SUM(E56:J56)</f>
        <v>0</v>
      </c>
      <c r="L56" s="30"/>
      <c r="M56" s="16"/>
      <c r="N56"/>
      <c r="O56" s="16"/>
      <c r="P56" s="16"/>
      <c r="Q56" s="16"/>
    </row>
    <row r="57" spans="2:17" s="11" customFormat="1">
      <c r="B57" s="21"/>
      <c r="C57" s="46" t="s">
        <v>36</v>
      </c>
      <c r="E57" s="5"/>
      <c r="F57" s="5"/>
      <c r="G57" s="5"/>
      <c r="H57" s="5"/>
      <c r="I57" s="5"/>
      <c r="J57" s="15">
        <v>0</v>
      </c>
      <c r="K57" s="53">
        <f>J57</f>
        <v>0</v>
      </c>
      <c r="L57" s="30"/>
      <c r="M57" s="16"/>
      <c r="N57"/>
      <c r="O57" s="16"/>
      <c r="P57" s="16"/>
      <c r="Q57" s="16"/>
    </row>
    <row r="58" spans="2:17" s="11" customFormat="1">
      <c r="B58" s="21"/>
      <c r="C58" s="46" t="s">
        <v>11</v>
      </c>
      <c r="E58" s="93">
        <f>E12</f>
        <v>6.8162000000000003</v>
      </c>
      <c r="F58" s="5">
        <f>F12</f>
        <v>0</v>
      </c>
      <c r="G58" s="93">
        <f>G12</f>
        <v>0.48149999999999998</v>
      </c>
      <c r="H58" s="5">
        <f>H12</f>
        <v>0.87</v>
      </c>
      <c r="I58" s="93">
        <f>I12</f>
        <v>-5.4199999999999998E-2</v>
      </c>
      <c r="J58" s="5"/>
      <c r="K58" s="50">
        <f>SUM(E58:I58)</f>
        <v>8.1135000000000002</v>
      </c>
      <c r="L58" s="30"/>
      <c r="M58" s="68"/>
      <c r="N58"/>
      <c r="O58" s="16"/>
      <c r="P58" s="16"/>
      <c r="Q58" s="16"/>
    </row>
    <row r="59" spans="2:17" s="11" customFormat="1">
      <c r="B59" s="21"/>
      <c r="C59" s="46" t="s">
        <v>1</v>
      </c>
      <c r="E59" s="4"/>
      <c r="F59" s="4"/>
      <c r="G59" s="4"/>
      <c r="H59" s="4"/>
      <c r="I59" s="4"/>
      <c r="J59" s="107">
        <v>3.2109999999999999</v>
      </c>
      <c r="K59" s="50">
        <v>3.2109999999999999</v>
      </c>
      <c r="L59" s="30"/>
      <c r="M59" s="16"/>
      <c r="N59"/>
      <c r="O59" s="16"/>
      <c r="P59" s="16"/>
      <c r="Q59" s="16"/>
    </row>
    <row r="60" spans="2:17" s="11" customFormat="1">
      <c r="B60" s="21"/>
      <c r="C60" s="51" t="s">
        <v>5</v>
      </c>
      <c r="D60" s="52"/>
      <c r="E60" s="4"/>
      <c r="F60" s="4"/>
      <c r="G60" s="4"/>
      <c r="H60" s="4"/>
      <c r="I60" s="4"/>
      <c r="J60" s="4"/>
      <c r="K60" s="50">
        <f>SUM(K57:K59)</f>
        <v>11.3245</v>
      </c>
      <c r="L60" s="30"/>
      <c r="M60" s="72">
        <f>E58+G58+I58+J59+H58</f>
        <v>11.324499999999999</v>
      </c>
      <c r="N60" s="90">
        <f>K58+J59</f>
        <v>11.3245</v>
      </c>
      <c r="O60" s="73"/>
      <c r="P60" s="16"/>
      <c r="Q60" s="16"/>
    </row>
    <row r="61" spans="2:17" s="11" customFormat="1">
      <c r="B61" s="21"/>
      <c r="E61" s="6"/>
      <c r="F61" s="6"/>
      <c r="G61" s="6"/>
      <c r="H61" s="6"/>
      <c r="I61" s="6"/>
      <c r="J61" s="6"/>
      <c r="K61" s="6"/>
      <c r="L61" s="30"/>
      <c r="M61" s="16"/>
      <c r="N61"/>
      <c r="O61" s="16"/>
      <c r="P61" s="16"/>
      <c r="Q61" s="16"/>
    </row>
    <row r="62" spans="2:17" s="10" customFormat="1" ht="15.75" thickBot="1">
      <c r="B62" s="32"/>
      <c r="C62" s="69"/>
      <c r="D62" s="33"/>
      <c r="E62" s="34"/>
      <c r="F62" s="34"/>
      <c r="G62" s="34"/>
      <c r="H62" s="34"/>
      <c r="I62" s="34"/>
      <c r="J62" s="34"/>
      <c r="K62" s="35"/>
      <c r="L62" s="36"/>
      <c r="M62" s="62"/>
      <c r="N62"/>
      <c r="O62" s="62"/>
      <c r="P62" s="62"/>
      <c r="Q62" s="62"/>
    </row>
    <row r="63" spans="2:17" s="10" customFormat="1" ht="15.75" thickBot="1">
      <c r="B63" s="59"/>
      <c r="C63" s="9"/>
      <c r="D63" s="14"/>
      <c r="E63" s="37"/>
      <c r="F63" s="37"/>
      <c r="G63" s="37"/>
      <c r="H63" s="37"/>
      <c r="I63" s="37"/>
      <c r="J63" s="37"/>
      <c r="K63" s="38"/>
      <c r="L63" s="60"/>
      <c r="M63" s="62"/>
      <c r="N63"/>
      <c r="O63" s="62"/>
      <c r="P63" s="62"/>
      <c r="Q63" s="62"/>
    </row>
    <row r="64" spans="2:17">
      <c r="B64" s="19"/>
      <c r="C64" s="20"/>
      <c r="D64" s="20"/>
      <c r="E64" s="39"/>
      <c r="F64" s="39"/>
      <c r="G64" s="39"/>
      <c r="H64" s="39"/>
      <c r="I64" s="39"/>
      <c r="J64" s="39"/>
      <c r="K64" s="39"/>
      <c r="L64" s="29"/>
      <c r="O64" s="2"/>
      <c r="P64" s="2"/>
      <c r="Q64" s="2"/>
    </row>
    <row r="65" spans="2:17" ht="45">
      <c r="B65" s="21"/>
      <c r="C65" s="42"/>
      <c r="D65" s="43"/>
      <c r="E65" s="44" t="s">
        <v>7</v>
      </c>
      <c r="F65" s="44" t="s">
        <v>8</v>
      </c>
      <c r="G65" s="44" t="s">
        <v>9</v>
      </c>
      <c r="H65" s="44" t="s">
        <v>10</v>
      </c>
      <c r="I65" s="44" t="s">
        <v>38</v>
      </c>
      <c r="J65" s="44" t="s">
        <v>31</v>
      </c>
      <c r="K65" s="45" t="s">
        <v>3</v>
      </c>
      <c r="L65" s="30"/>
      <c r="O65" s="2"/>
      <c r="P65" s="2"/>
      <c r="Q65" s="2"/>
    </row>
    <row r="66" spans="2:17">
      <c r="B66" s="21"/>
      <c r="C66" s="46"/>
      <c r="D66" s="11"/>
      <c r="E66" s="22">
        <v>-1</v>
      </c>
      <c r="F66" s="22">
        <v>-2</v>
      </c>
      <c r="G66" s="22">
        <v>-3</v>
      </c>
      <c r="H66" s="22">
        <v>-4</v>
      </c>
      <c r="I66" s="22">
        <v>-5</v>
      </c>
      <c r="J66" s="22">
        <v>-6</v>
      </c>
      <c r="K66" s="47" t="s">
        <v>39</v>
      </c>
      <c r="L66" s="30"/>
      <c r="O66" s="2"/>
      <c r="P66" s="2"/>
      <c r="Q66" s="2"/>
    </row>
    <row r="67" spans="2:17">
      <c r="B67" s="21"/>
      <c r="C67" s="48" t="s">
        <v>28</v>
      </c>
      <c r="D67" s="11"/>
      <c r="E67" s="16"/>
      <c r="F67" s="16"/>
      <c r="G67" s="16"/>
      <c r="H67" s="16"/>
      <c r="I67" s="16"/>
      <c r="J67" s="16"/>
      <c r="K67" s="49"/>
      <c r="L67" s="30"/>
      <c r="O67" s="2"/>
      <c r="P67" s="2"/>
      <c r="Q67" s="2"/>
    </row>
    <row r="68" spans="2:17">
      <c r="B68" s="21"/>
      <c r="C68" s="46" t="s">
        <v>0</v>
      </c>
      <c r="D68" s="11"/>
      <c r="E68" s="5"/>
      <c r="F68" s="5"/>
      <c r="G68" s="5"/>
      <c r="H68" s="5"/>
      <c r="I68" s="5"/>
      <c r="J68" s="102">
        <v>24</v>
      </c>
      <c r="K68" s="18">
        <f t="shared" ref="K68:K70" si="4">SUM(E68:J68)</f>
        <v>24</v>
      </c>
      <c r="L68" s="30"/>
      <c r="O68" s="2"/>
      <c r="P68" s="2"/>
      <c r="Q68" s="2"/>
    </row>
    <row r="69" spans="2:17">
      <c r="B69" s="21"/>
      <c r="C69" s="46" t="s">
        <v>37</v>
      </c>
      <c r="D69" s="11"/>
      <c r="E69" s="5"/>
      <c r="F69" s="5"/>
      <c r="G69" s="5"/>
      <c r="H69" s="5"/>
      <c r="I69" s="5"/>
      <c r="J69" s="102">
        <v>0.3</v>
      </c>
      <c r="K69" s="50">
        <f t="shared" si="4"/>
        <v>0.3</v>
      </c>
      <c r="L69" s="30"/>
      <c r="O69" s="2"/>
      <c r="P69" s="2"/>
      <c r="Q69" s="2"/>
    </row>
    <row r="70" spans="2:17">
      <c r="B70" s="21"/>
      <c r="C70" s="46" t="s">
        <v>13</v>
      </c>
      <c r="D70" s="11"/>
      <c r="E70" s="5"/>
      <c r="F70" s="5"/>
      <c r="G70" s="5"/>
      <c r="H70" s="5"/>
      <c r="I70" s="5"/>
      <c r="J70" s="5">
        <v>0</v>
      </c>
      <c r="K70" s="50">
        <f t="shared" si="4"/>
        <v>0</v>
      </c>
      <c r="L70" s="30"/>
      <c r="O70" s="2"/>
      <c r="P70" s="2"/>
      <c r="Q70" s="2"/>
    </row>
    <row r="71" spans="2:17">
      <c r="B71" s="21"/>
      <c r="C71" s="46" t="s">
        <v>34</v>
      </c>
      <c r="D71" s="11"/>
      <c r="E71" s="5"/>
      <c r="F71" s="5"/>
      <c r="G71" s="5"/>
      <c r="H71" s="5"/>
      <c r="I71" s="5"/>
      <c r="J71" s="5">
        <v>0</v>
      </c>
      <c r="K71" s="50">
        <f>J71</f>
        <v>0</v>
      </c>
      <c r="L71" s="30"/>
      <c r="O71" s="2"/>
      <c r="P71" s="2"/>
      <c r="Q71" s="2"/>
    </row>
    <row r="72" spans="2:17">
      <c r="B72" s="21"/>
      <c r="C72" s="46" t="s">
        <v>11</v>
      </c>
      <c r="D72" s="11"/>
      <c r="E72" s="93">
        <f>E26</f>
        <v>6.8162000000000003</v>
      </c>
      <c r="F72" s="5">
        <f>F26</f>
        <v>0</v>
      </c>
      <c r="G72" s="93">
        <f>G26</f>
        <v>0.48149999999999998</v>
      </c>
      <c r="H72" s="5">
        <v>0.74</v>
      </c>
      <c r="I72" s="93">
        <f>I12</f>
        <v>-5.4199999999999998E-2</v>
      </c>
      <c r="J72" s="5">
        <v>0</v>
      </c>
      <c r="K72" s="50">
        <f>SUM(E72:J72)</f>
        <v>7.9834999999999994</v>
      </c>
      <c r="L72" s="30"/>
      <c r="M72" s="68"/>
      <c r="O72" s="2"/>
      <c r="P72" s="2"/>
      <c r="Q72" s="2"/>
    </row>
    <row r="73" spans="2:17">
      <c r="B73" s="21"/>
      <c r="C73" s="46" t="s">
        <v>1</v>
      </c>
      <c r="D73" s="11"/>
      <c r="E73" s="4"/>
      <c r="F73" s="4"/>
      <c r="G73" s="4"/>
      <c r="H73" s="4"/>
      <c r="I73" s="4"/>
      <c r="J73" s="107">
        <v>3.2109999999999999</v>
      </c>
      <c r="K73" s="50">
        <v>3.2109999999999999</v>
      </c>
      <c r="L73" s="30"/>
      <c r="O73" s="2"/>
      <c r="P73" s="2"/>
      <c r="Q73" s="2"/>
    </row>
    <row r="74" spans="2:17">
      <c r="B74" s="21"/>
      <c r="C74" s="51" t="s">
        <v>5</v>
      </c>
      <c r="D74" s="52"/>
      <c r="E74" s="4"/>
      <c r="F74" s="4"/>
      <c r="G74" s="4"/>
      <c r="H74" s="4"/>
      <c r="I74" s="4"/>
      <c r="J74" s="4"/>
      <c r="K74" s="50">
        <f>SUM(K71:K73)</f>
        <v>11.1945</v>
      </c>
      <c r="L74" s="30"/>
      <c r="M74" s="71">
        <f>E72+G72+I72+J73+H72</f>
        <v>11.1945</v>
      </c>
      <c r="N74" s="90">
        <f>K72+J73</f>
        <v>11.1945</v>
      </c>
      <c r="O74" s="73"/>
      <c r="P74" s="2"/>
      <c r="Q74" s="2"/>
    </row>
    <row r="75" spans="2:17">
      <c r="B75" s="21"/>
      <c r="C75" s="13"/>
      <c r="D75" s="11"/>
      <c r="E75" s="6"/>
      <c r="F75" s="6"/>
      <c r="G75" s="6"/>
      <c r="H75" s="6"/>
      <c r="I75" s="6"/>
      <c r="J75" s="6"/>
      <c r="K75" s="6"/>
      <c r="L75" s="30"/>
      <c r="N75" s="73"/>
      <c r="O75" s="2"/>
      <c r="P75" s="2"/>
      <c r="Q75" s="2"/>
    </row>
    <row r="76" spans="2:17" ht="15.75" thickBot="1">
      <c r="B76" s="23"/>
      <c r="C76" s="24"/>
      <c r="D76" s="33"/>
      <c r="E76" s="34"/>
      <c r="F76" s="34"/>
      <c r="G76" s="34"/>
      <c r="H76" s="41"/>
      <c r="I76" s="41"/>
      <c r="J76" s="34" t="s">
        <v>43</v>
      </c>
      <c r="K76" s="34"/>
      <c r="L76" s="40"/>
      <c r="N76" s="73"/>
      <c r="P76" s="2"/>
      <c r="Q76" s="2"/>
    </row>
    <row r="77" spans="2:17">
      <c r="E77" s="3"/>
      <c r="F77" s="3"/>
      <c r="G77" s="3"/>
      <c r="H77" s="3"/>
      <c r="I77" s="3"/>
      <c r="J77" s="3"/>
      <c r="K77" s="3"/>
      <c r="N77" s="70"/>
      <c r="O77" s="2"/>
      <c r="P77" s="2"/>
      <c r="Q77" s="2"/>
    </row>
    <row r="78" spans="2:17">
      <c r="C78" s="65" t="s">
        <v>35</v>
      </c>
      <c r="D78" s="65"/>
      <c r="E78" s="66"/>
      <c r="F78" s="66"/>
      <c r="G78" s="66"/>
      <c r="H78" s="67"/>
      <c r="I78" s="67"/>
      <c r="J78" s="67"/>
      <c r="K78" s="67"/>
      <c r="M78" s="68"/>
      <c r="O78" s="2"/>
      <c r="P78" s="2"/>
      <c r="Q78" s="2"/>
    </row>
    <row r="79" spans="2:17">
      <c r="E79" s="3"/>
      <c r="F79" s="3"/>
      <c r="G79" s="3"/>
      <c r="H79" s="3"/>
      <c r="I79" s="3"/>
      <c r="J79" s="3"/>
      <c r="K79" s="3"/>
      <c r="O79" s="2"/>
      <c r="P79" s="2"/>
      <c r="Q79" s="2"/>
    </row>
    <row r="80" spans="2:17">
      <c r="E80" s="3"/>
      <c r="F80" s="3"/>
      <c r="G80" s="3"/>
      <c r="H80" s="3"/>
      <c r="I80" s="3"/>
      <c r="J80" s="3"/>
      <c r="K80" s="3"/>
      <c r="O80" s="2"/>
      <c r="P80" s="2"/>
      <c r="Q80" s="2"/>
    </row>
    <row r="81" spans="1:19">
      <c r="E81" s="3"/>
      <c r="F81" s="3"/>
      <c r="G81" s="3"/>
      <c r="H81" s="3"/>
      <c r="I81" s="3"/>
      <c r="J81" s="3"/>
      <c r="K81" s="3"/>
      <c r="O81" s="2"/>
      <c r="P81" s="2"/>
      <c r="Q81" s="2"/>
    </row>
    <row r="82" spans="1:19">
      <c r="A82" s="11"/>
      <c r="B82" s="11"/>
      <c r="C82" s="11"/>
      <c r="D82" s="11"/>
      <c r="E82" s="6"/>
      <c r="F82" s="6"/>
      <c r="G82" s="6"/>
      <c r="H82" s="6"/>
      <c r="I82" s="6"/>
      <c r="J82" s="6"/>
      <c r="K82" s="6"/>
      <c r="L82" s="11"/>
      <c r="M82" s="16"/>
      <c r="O82" s="16"/>
      <c r="P82" s="16"/>
      <c r="Q82" s="16"/>
      <c r="R82" s="11"/>
      <c r="S82" s="11"/>
    </row>
    <row r="83" spans="1:19">
      <c r="A83" s="11"/>
      <c r="B83" s="11"/>
      <c r="C83" s="11"/>
      <c r="D83" s="11"/>
      <c r="E83" s="6"/>
      <c r="F83" s="6"/>
      <c r="G83" s="6"/>
      <c r="H83" s="6"/>
      <c r="I83" s="6"/>
      <c r="J83" s="6"/>
      <c r="K83" s="6"/>
      <c r="L83" s="11"/>
      <c r="M83" s="16"/>
      <c r="O83" s="16"/>
      <c r="P83" s="16"/>
      <c r="Q83" s="16"/>
      <c r="R83" s="11"/>
      <c r="S83" s="11"/>
    </row>
    <row r="84" spans="1:19" s="11" customFormat="1">
      <c r="D84" s="6"/>
      <c r="E84" s="6"/>
      <c r="F84" s="6"/>
      <c r="G84" s="6"/>
      <c r="H84" s="16"/>
      <c r="I84" s="16"/>
      <c r="J84" s="6"/>
      <c r="K84" s="6"/>
      <c r="M84" s="16"/>
      <c r="N84"/>
      <c r="O84" s="16"/>
      <c r="P84" s="16"/>
      <c r="Q84" s="16"/>
    </row>
    <row r="85" spans="1:19">
      <c r="A85" s="11"/>
      <c r="B85" s="11"/>
      <c r="C85" s="11"/>
      <c r="D85" s="11"/>
      <c r="E85" s="6"/>
      <c r="F85" s="6" t="s">
        <v>30</v>
      </c>
      <c r="G85" s="6"/>
      <c r="H85" s="6"/>
      <c r="I85" s="6"/>
      <c r="J85" s="6"/>
      <c r="K85" s="6"/>
      <c r="L85" s="11"/>
      <c r="M85" s="16"/>
      <c r="O85" s="16"/>
      <c r="P85" s="16"/>
      <c r="Q85" s="16"/>
      <c r="R85" s="11"/>
      <c r="S85" s="11"/>
    </row>
    <row r="86" spans="1:19">
      <c r="A86" s="11"/>
      <c r="B86" s="11"/>
      <c r="C86" s="11"/>
      <c r="D86" s="11"/>
      <c r="E86" s="6"/>
      <c r="F86" s="6"/>
      <c r="G86" s="6"/>
      <c r="H86" s="6"/>
      <c r="I86" s="6"/>
      <c r="J86" s="6"/>
      <c r="K86" s="6"/>
      <c r="L86" s="11"/>
      <c r="M86" s="16"/>
      <c r="O86" s="16"/>
      <c r="P86" s="16"/>
      <c r="Q86" s="16"/>
      <c r="R86" s="11"/>
      <c r="S86" s="11"/>
    </row>
    <row r="87" spans="1:19">
      <c r="A87" s="11"/>
      <c r="B87" s="11"/>
      <c r="C87" s="11"/>
      <c r="D87" s="11"/>
      <c r="E87" s="6"/>
      <c r="F87" s="6"/>
      <c r="G87" s="6"/>
      <c r="H87" s="6"/>
      <c r="I87" s="6"/>
      <c r="J87" s="6"/>
      <c r="K87" s="6"/>
      <c r="L87" s="11"/>
      <c r="M87" s="16"/>
      <c r="O87" s="16"/>
      <c r="P87" s="16"/>
      <c r="Q87" s="16"/>
      <c r="R87" s="11"/>
      <c r="S87" s="11"/>
    </row>
    <row r="88" spans="1:19">
      <c r="A88" s="11"/>
      <c r="B88" s="11"/>
      <c r="C88" s="11"/>
      <c r="D88" s="11"/>
      <c r="E88" s="6"/>
      <c r="F88" s="6"/>
      <c r="G88" s="6"/>
      <c r="H88" s="6"/>
      <c r="I88" s="6"/>
      <c r="J88" s="6"/>
      <c r="K88" s="6"/>
      <c r="L88" s="11"/>
      <c r="M88" s="16"/>
      <c r="O88" s="16"/>
      <c r="P88" s="16"/>
      <c r="Q88" s="16"/>
      <c r="R88" s="11"/>
      <c r="S88" s="11"/>
    </row>
    <row r="89" spans="1:19">
      <c r="A89" s="11"/>
      <c r="B89" s="11"/>
      <c r="C89" s="11"/>
      <c r="D89" s="11"/>
      <c r="E89" s="6"/>
      <c r="F89" s="6"/>
      <c r="G89" s="6"/>
      <c r="H89" s="6"/>
      <c r="I89" s="6"/>
      <c r="J89" s="6"/>
      <c r="K89" s="6"/>
      <c r="L89" s="11"/>
      <c r="M89" s="16"/>
      <c r="O89" s="16"/>
      <c r="P89" s="16"/>
      <c r="Q89" s="16"/>
      <c r="R89" s="11"/>
      <c r="S89" s="11"/>
    </row>
    <row r="90" spans="1:19">
      <c r="A90" s="11"/>
      <c r="B90" s="11"/>
      <c r="C90" s="11"/>
      <c r="D90" s="11"/>
      <c r="E90" s="6"/>
      <c r="F90" s="6"/>
      <c r="G90" s="6"/>
      <c r="H90" s="6"/>
      <c r="I90" s="6"/>
      <c r="J90" s="6"/>
      <c r="K90" s="6"/>
      <c r="L90" s="11"/>
      <c r="M90" s="16"/>
      <c r="O90" s="16"/>
      <c r="P90" s="16"/>
      <c r="Q90" s="16"/>
      <c r="R90" s="11"/>
      <c r="S90" s="11"/>
    </row>
    <row r="91" spans="1:19">
      <c r="A91" s="11"/>
      <c r="B91" s="11"/>
      <c r="C91" s="11"/>
      <c r="D91" s="11"/>
      <c r="E91" s="6"/>
      <c r="F91" s="6"/>
      <c r="G91" s="6"/>
      <c r="H91" s="6"/>
      <c r="I91" s="6"/>
      <c r="J91" s="6"/>
      <c r="K91" s="6"/>
      <c r="L91" s="11"/>
      <c r="M91" s="16"/>
      <c r="O91" s="16"/>
      <c r="P91" s="16"/>
      <c r="Q91" s="16"/>
      <c r="R91" s="11"/>
      <c r="S91" s="11"/>
    </row>
    <row r="92" spans="1:19">
      <c r="A92" s="11"/>
      <c r="B92" s="11"/>
      <c r="C92" s="11"/>
      <c r="D92" s="11"/>
      <c r="E92" s="6"/>
      <c r="F92" s="6"/>
      <c r="G92" s="6"/>
      <c r="H92" s="6"/>
      <c r="I92" s="6"/>
      <c r="J92" s="6"/>
      <c r="K92" s="6"/>
      <c r="L92" s="11"/>
      <c r="M92" s="16"/>
      <c r="O92" s="16"/>
      <c r="P92" s="16"/>
      <c r="Q92" s="16"/>
      <c r="R92" s="11"/>
      <c r="S92" s="11"/>
    </row>
    <row r="93" spans="1:19">
      <c r="A93" s="11"/>
      <c r="B93" s="11"/>
      <c r="C93" s="11"/>
      <c r="D93" s="11"/>
      <c r="E93" s="6"/>
      <c r="F93" s="6"/>
      <c r="G93" s="6"/>
      <c r="H93" s="6"/>
      <c r="I93" s="6"/>
      <c r="J93" s="6"/>
      <c r="K93" s="6"/>
      <c r="L93" s="11"/>
      <c r="M93" s="16"/>
      <c r="O93" s="16"/>
      <c r="P93" s="16"/>
      <c r="Q93" s="16"/>
      <c r="R93" s="11"/>
      <c r="S93" s="11"/>
    </row>
    <row r="94" spans="1:19">
      <c r="E94" s="3"/>
      <c r="F94" s="3"/>
      <c r="G94" s="3"/>
      <c r="H94" s="3"/>
      <c r="I94" s="3"/>
      <c r="J94" s="3"/>
      <c r="K94" s="3"/>
      <c r="O94" s="2"/>
      <c r="P94" s="2"/>
      <c r="Q94" s="2"/>
    </row>
    <row r="95" spans="1:19">
      <c r="E95" s="3"/>
      <c r="F95" s="3"/>
      <c r="G95" s="3"/>
      <c r="H95" s="3"/>
      <c r="I95" s="3"/>
      <c r="J95" s="3"/>
      <c r="K95" s="3"/>
      <c r="O95" s="2"/>
      <c r="P95" s="2"/>
      <c r="Q95" s="2"/>
    </row>
    <row r="96" spans="1:19">
      <c r="E96" s="3"/>
      <c r="F96" s="3"/>
      <c r="G96" s="3"/>
      <c r="H96" s="3"/>
      <c r="I96" s="3"/>
      <c r="J96" s="3"/>
      <c r="K96" s="3"/>
      <c r="O96" s="2"/>
      <c r="P96" s="2"/>
      <c r="Q96" s="2"/>
    </row>
    <row r="97" spans="5:17">
      <c r="E97" s="3"/>
      <c r="F97" s="3"/>
      <c r="G97" s="3"/>
      <c r="H97" s="3"/>
      <c r="I97" s="3"/>
      <c r="J97" s="3"/>
      <c r="K97" s="3"/>
      <c r="O97" s="2"/>
      <c r="P97" s="2"/>
      <c r="Q97" s="2"/>
    </row>
    <row r="98" spans="5:17">
      <c r="E98" s="3"/>
      <c r="F98" s="3"/>
      <c r="G98" s="3"/>
      <c r="H98" s="3"/>
      <c r="I98" s="3"/>
      <c r="J98" s="3"/>
      <c r="K98" s="3"/>
      <c r="O98" s="2"/>
      <c r="P98" s="2"/>
      <c r="Q98" s="2"/>
    </row>
    <row r="99" spans="5:17">
      <c r="E99" s="3"/>
      <c r="F99" s="3"/>
      <c r="G99" s="3"/>
      <c r="H99" s="3"/>
      <c r="I99" s="3"/>
      <c r="J99" s="3"/>
      <c r="K99" s="3"/>
      <c r="O99" s="2"/>
      <c r="P99" s="2"/>
      <c r="Q99" s="2"/>
    </row>
    <row r="100" spans="5:17">
      <c r="E100" s="3"/>
      <c r="F100" s="3"/>
      <c r="G100" s="3"/>
      <c r="H100" s="3"/>
      <c r="I100" s="3"/>
      <c r="J100" s="3"/>
      <c r="K100" s="3"/>
      <c r="O100" s="2"/>
      <c r="P100" s="2"/>
      <c r="Q100" s="2"/>
    </row>
    <row r="101" spans="5:17">
      <c r="E101" s="3"/>
      <c r="F101" s="3"/>
      <c r="G101" s="3"/>
      <c r="H101" s="3"/>
      <c r="I101" s="3"/>
      <c r="J101" s="3"/>
      <c r="K101" s="3"/>
      <c r="O101" s="2"/>
      <c r="P101" s="2"/>
      <c r="Q101" s="2"/>
    </row>
    <row r="102" spans="5:17">
      <c r="E102" s="3"/>
      <c r="F102" s="3"/>
      <c r="G102" s="3"/>
      <c r="H102" s="3"/>
      <c r="I102" s="3"/>
      <c r="J102" s="3"/>
      <c r="K102" s="3"/>
      <c r="O102" s="2"/>
      <c r="P102" s="2"/>
      <c r="Q102" s="2"/>
    </row>
    <row r="103" spans="5:17">
      <c r="E103" s="3"/>
      <c r="F103" s="3"/>
      <c r="G103" s="3"/>
      <c r="H103" s="3"/>
      <c r="I103" s="3"/>
      <c r="J103" s="3"/>
      <c r="K103" s="3"/>
      <c r="O103" s="2"/>
      <c r="P103" s="2"/>
      <c r="Q103" s="2"/>
    </row>
    <row r="104" spans="5:17">
      <c r="E104" s="3"/>
      <c r="F104" s="3"/>
      <c r="G104" s="3"/>
      <c r="H104" s="3"/>
      <c r="I104" s="3"/>
      <c r="J104" s="3"/>
      <c r="K104" s="3"/>
      <c r="O104" s="2"/>
      <c r="P104" s="2"/>
      <c r="Q104" s="2"/>
    </row>
    <row r="105" spans="5:17">
      <c r="E105" s="3"/>
      <c r="F105" s="3"/>
      <c r="G105" s="3"/>
      <c r="H105" s="3"/>
      <c r="I105" s="3"/>
      <c r="J105" s="3"/>
      <c r="K105" s="3"/>
      <c r="O105" s="2"/>
      <c r="P105" s="2"/>
      <c r="Q105" s="2"/>
    </row>
    <row r="106" spans="5:17">
      <c r="E106" s="3"/>
      <c r="F106" s="3"/>
      <c r="G106" s="3"/>
      <c r="H106" s="3"/>
      <c r="I106" s="3"/>
      <c r="J106" s="3"/>
      <c r="K106" s="3"/>
      <c r="O106" s="2"/>
      <c r="P106" s="2"/>
      <c r="Q106" s="2"/>
    </row>
    <row r="107" spans="5:17">
      <c r="E107" s="3"/>
      <c r="F107" s="3"/>
      <c r="G107" s="3"/>
      <c r="H107" s="3"/>
      <c r="I107" s="3"/>
      <c r="J107" s="3"/>
      <c r="K107" s="3"/>
      <c r="O107" s="2"/>
      <c r="P107" s="2"/>
      <c r="Q107" s="2"/>
    </row>
    <row r="108" spans="5:17">
      <c r="E108" s="3"/>
      <c r="F108" s="3"/>
      <c r="G108" s="3"/>
      <c r="H108" s="3"/>
      <c r="I108" s="3"/>
      <c r="J108" s="3"/>
      <c r="K108" s="3"/>
      <c r="O108" s="2"/>
      <c r="P108" s="2"/>
      <c r="Q108" s="2"/>
    </row>
    <row r="109" spans="5:17">
      <c r="E109" s="3"/>
      <c r="F109" s="3"/>
      <c r="G109" s="3"/>
      <c r="H109" s="3"/>
      <c r="I109" s="3"/>
      <c r="J109" s="3"/>
      <c r="K109" s="3"/>
      <c r="O109" s="2"/>
      <c r="P109" s="2"/>
      <c r="Q109" s="2"/>
    </row>
    <row r="110" spans="5:17">
      <c r="E110" s="3"/>
      <c r="F110" s="3"/>
      <c r="G110" s="3"/>
      <c r="H110" s="3"/>
      <c r="I110" s="3"/>
      <c r="J110" s="3"/>
      <c r="K110" s="3"/>
      <c r="O110" s="2"/>
      <c r="P110" s="2"/>
      <c r="Q110" s="2"/>
    </row>
    <row r="111" spans="5:17">
      <c r="E111" s="3"/>
      <c r="F111" s="3"/>
      <c r="G111" s="3"/>
      <c r="H111" s="3"/>
      <c r="I111" s="3"/>
      <c r="J111" s="3"/>
      <c r="K111" s="3"/>
      <c r="O111" s="2"/>
      <c r="P111" s="2"/>
      <c r="Q111" s="2"/>
    </row>
    <row r="112" spans="5:17">
      <c r="E112" s="3"/>
      <c r="F112" s="3"/>
      <c r="G112" s="3"/>
      <c r="H112" s="3"/>
      <c r="I112" s="3"/>
      <c r="J112" s="3"/>
      <c r="K112" s="3"/>
      <c r="O112" s="2"/>
      <c r="P112" s="2"/>
      <c r="Q112" s="2"/>
    </row>
    <row r="113" spans="5:17">
      <c r="E113" s="3"/>
      <c r="F113" s="3"/>
      <c r="G113" s="3"/>
      <c r="H113" s="3"/>
      <c r="I113" s="3"/>
      <c r="J113" s="3"/>
      <c r="K113" s="3"/>
      <c r="O113" s="2"/>
      <c r="P113" s="2"/>
      <c r="Q113" s="2"/>
    </row>
    <row r="114" spans="5:17">
      <c r="E114" s="3"/>
      <c r="F114" s="3"/>
      <c r="G114" s="3"/>
      <c r="H114" s="3"/>
      <c r="I114" s="3"/>
      <c r="J114" s="3"/>
      <c r="K114" s="3"/>
      <c r="O114" s="2"/>
      <c r="P114" s="2"/>
      <c r="Q114" s="2"/>
    </row>
    <row r="115" spans="5:17">
      <c r="E115" s="3"/>
      <c r="F115" s="3"/>
      <c r="G115" s="3"/>
      <c r="H115" s="3"/>
      <c r="I115" s="3"/>
      <c r="J115" s="3"/>
      <c r="K115" s="3"/>
      <c r="O115" s="2"/>
      <c r="P115" s="2"/>
      <c r="Q115" s="2"/>
    </row>
    <row r="116" spans="5:17">
      <c r="E116" s="3"/>
      <c r="F116" s="3"/>
      <c r="G116" s="3"/>
      <c r="H116" s="3"/>
      <c r="I116" s="3"/>
      <c r="J116" s="3"/>
      <c r="K116" s="3"/>
      <c r="O116" s="2"/>
      <c r="P116" s="2"/>
      <c r="Q116" s="2"/>
    </row>
    <row r="117" spans="5:17">
      <c r="E117" s="3"/>
      <c r="F117" s="3"/>
      <c r="G117" s="3"/>
      <c r="H117" s="3"/>
      <c r="I117" s="3"/>
      <c r="J117" s="3"/>
      <c r="K117" s="3"/>
      <c r="O117" s="2"/>
      <c r="P117" s="2"/>
      <c r="Q117" s="2"/>
    </row>
    <row r="118" spans="5:17">
      <c r="E118" s="3"/>
      <c r="F118" s="3"/>
      <c r="G118" s="3"/>
      <c r="H118" s="3"/>
      <c r="I118" s="3"/>
      <c r="J118" s="3"/>
      <c r="K118" s="3"/>
      <c r="O118" s="2"/>
      <c r="P118" s="2"/>
      <c r="Q118" s="2"/>
    </row>
    <row r="119" spans="5:17">
      <c r="E119" s="3"/>
      <c r="F119" s="3"/>
      <c r="G119" s="3"/>
      <c r="H119" s="3"/>
      <c r="I119" s="3"/>
      <c r="J119" s="3"/>
      <c r="K119" s="3"/>
      <c r="O119" s="2"/>
      <c r="P119" s="2"/>
      <c r="Q119" s="2"/>
    </row>
    <row r="120" spans="5:17">
      <c r="E120" s="3"/>
      <c r="F120" s="3"/>
      <c r="G120" s="3"/>
      <c r="H120" s="3"/>
      <c r="I120" s="3"/>
      <c r="J120" s="3"/>
      <c r="K120" s="3"/>
      <c r="O120" s="2"/>
      <c r="P120" s="2"/>
      <c r="Q120" s="2"/>
    </row>
    <row r="121" spans="5:17">
      <c r="E121" s="3"/>
      <c r="F121" s="3"/>
      <c r="G121" s="3"/>
      <c r="H121" s="3"/>
      <c r="I121" s="3"/>
      <c r="J121" s="3"/>
      <c r="K121" s="3"/>
      <c r="O121" s="2"/>
      <c r="P121" s="2"/>
      <c r="Q121" s="2"/>
    </row>
    <row r="122" spans="5:17">
      <c r="E122" s="3"/>
      <c r="F122" s="3"/>
      <c r="G122" s="3"/>
      <c r="H122" s="3"/>
      <c r="I122" s="3"/>
      <c r="J122" s="3"/>
      <c r="K122" s="3"/>
      <c r="O122" s="2"/>
      <c r="P122" s="2"/>
      <c r="Q122" s="2"/>
    </row>
    <row r="123" spans="5:17">
      <c r="E123" s="3"/>
      <c r="F123" s="3"/>
      <c r="G123" s="3"/>
      <c r="H123" s="3"/>
      <c r="I123" s="3"/>
      <c r="J123" s="3"/>
      <c r="K123" s="3"/>
      <c r="O123" s="2"/>
      <c r="P123" s="2"/>
      <c r="Q123" s="2"/>
    </row>
    <row r="124" spans="5:17">
      <c r="E124" s="3"/>
      <c r="F124" s="3"/>
      <c r="G124" s="3"/>
      <c r="H124" s="3"/>
      <c r="I124" s="3"/>
      <c r="J124" s="3"/>
      <c r="K124" s="3"/>
      <c r="O124" s="2"/>
      <c r="P124" s="2"/>
      <c r="Q124" s="2"/>
    </row>
    <row r="125" spans="5:17">
      <c r="E125" s="3"/>
      <c r="F125" s="3"/>
      <c r="G125" s="3"/>
      <c r="H125" s="3"/>
      <c r="I125" s="3"/>
      <c r="J125" s="3"/>
      <c r="K125" s="3"/>
      <c r="O125" s="2"/>
      <c r="P125" s="2"/>
      <c r="Q125" s="2"/>
    </row>
    <row r="126" spans="5:17">
      <c r="E126" s="3"/>
      <c r="F126" s="3"/>
      <c r="G126" s="3"/>
      <c r="H126" s="3"/>
      <c r="I126" s="3"/>
      <c r="J126" s="3"/>
      <c r="K126" s="3"/>
      <c r="O126" s="2"/>
      <c r="P126" s="2"/>
      <c r="Q126" s="2"/>
    </row>
    <row r="127" spans="5:17">
      <c r="E127" s="3"/>
      <c r="F127" s="3"/>
      <c r="G127" s="3"/>
      <c r="H127" s="3"/>
      <c r="I127" s="3"/>
      <c r="J127" s="3"/>
      <c r="K127" s="3"/>
      <c r="O127" s="2"/>
      <c r="P127" s="2"/>
      <c r="Q127" s="2"/>
    </row>
    <row r="128" spans="5:17">
      <c r="E128" s="3"/>
      <c r="F128" s="3"/>
      <c r="G128" s="3"/>
      <c r="H128" s="3"/>
      <c r="I128" s="3"/>
      <c r="J128" s="3"/>
      <c r="K128" s="3"/>
      <c r="O128" s="2"/>
      <c r="P128" s="2"/>
      <c r="Q128" s="2"/>
    </row>
    <row r="129" spans="5:17">
      <c r="E129" s="3"/>
      <c r="F129" s="3"/>
      <c r="G129" s="3"/>
      <c r="H129" s="3"/>
      <c r="I129" s="3"/>
      <c r="J129" s="3"/>
      <c r="K129" s="3"/>
      <c r="O129" s="2"/>
      <c r="P129" s="2"/>
      <c r="Q129" s="2"/>
    </row>
    <row r="130" spans="5:17">
      <c r="E130" s="3"/>
      <c r="F130" s="3"/>
      <c r="G130" s="3"/>
      <c r="H130" s="3"/>
      <c r="I130" s="3"/>
      <c r="J130" s="3"/>
      <c r="K130" s="3"/>
      <c r="O130" s="2"/>
      <c r="P130" s="2"/>
      <c r="Q130" s="2"/>
    </row>
    <row r="131" spans="5:17">
      <c r="E131" s="3"/>
      <c r="F131" s="3"/>
      <c r="G131" s="3"/>
      <c r="H131" s="3"/>
      <c r="I131" s="3"/>
      <c r="J131" s="3"/>
      <c r="K131" s="3"/>
      <c r="O131" s="2"/>
      <c r="P131" s="2"/>
      <c r="Q131" s="2"/>
    </row>
    <row r="132" spans="5:17">
      <c r="E132" s="3"/>
      <c r="F132" s="3"/>
      <c r="G132" s="3"/>
      <c r="H132" s="3"/>
      <c r="I132" s="3"/>
      <c r="J132" s="3"/>
      <c r="K132" s="3"/>
      <c r="O132" s="2"/>
      <c r="P132" s="2"/>
      <c r="Q132" s="2"/>
    </row>
    <row r="133" spans="5:17">
      <c r="E133" s="3"/>
      <c r="F133" s="3"/>
      <c r="G133" s="3"/>
      <c r="H133" s="3"/>
      <c r="I133" s="3"/>
      <c r="J133" s="3"/>
      <c r="K133" s="3"/>
      <c r="O133" s="2"/>
      <c r="P133" s="2"/>
      <c r="Q133" s="2"/>
    </row>
    <row r="134" spans="5:17">
      <c r="E134" s="3"/>
      <c r="F134" s="3"/>
      <c r="G134" s="3"/>
      <c r="H134" s="3"/>
      <c r="I134" s="3"/>
      <c r="J134" s="3"/>
      <c r="K134" s="3"/>
      <c r="O134" s="2"/>
      <c r="P134" s="2"/>
      <c r="Q134" s="2"/>
    </row>
    <row r="135" spans="5:17">
      <c r="E135" s="3"/>
      <c r="F135" s="3"/>
      <c r="G135" s="3"/>
      <c r="H135" s="3"/>
      <c r="I135" s="3"/>
      <c r="J135" s="3"/>
      <c r="K135" s="3"/>
      <c r="O135" s="2"/>
      <c r="P135" s="2"/>
      <c r="Q135" s="2"/>
    </row>
    <row r="136" spans="5:17">
      <c r="E136" s="3"/>
      <c r="F136" s="3"/>
      <c r="G136" s="3"/>
      <c r="H136" s="3"/>
      <c r="I136" s="3"/>
      <c r="J136" s="3"/>
      <c r="K136" s="3"/>
      <c r="O136" s="2"/>
      <c r="P136" s="2"/>
      <c r="Q136" s="2"/>
    </row>
    <row r="137" spans="5:17">
      <c r="E137" s="3"/>
      <c r="F137" s="3"/>
      <c r="G137" s="3"/>
      <c r="H137" s="3"/>
      <c r="I137" s="3"/>
      <c r="J137" s="3"/>
      <c r="K137" s="3"/>
      <c r="O137" s="2"/>
      <c r="P137" s="2"/>
      <c r="Q137" s="2"/>
    </row>
    <row r="138" spans="5:17">
      <c r="E138" s="3"/>
      <c r="F138" s="3"/>
      <c r="G138" s="3"/>
      <c r="H138" s="3"/>
      <c r="I138" s="3"/>
      <c r="J138" s="3"/>
      <c r="K138" s="3"/>
      <c r="O138" s="2"/>
      <c r="P138" s="2"/>
      <c r="Q138" s="2"/>
    </row>
    <row r="139" spans="5:17">
      <c r="E139" s="3"/>
      <c r="F139" s="3"/>
      <c r="G139" s="3"/>
      <c r="H139" s="3"/>
      <c r="I139" s="3"/>
      <c r="J139" s="3"/>
      <c r="K139" s="3"/>
      <c r="O139" s="2"/>
      <c r="P139" s="2"/>
      <c r="Q139" s="2"/>
    </row>
    <row r="140" spans="5:17">
      <c r="E140" s="3"/>
      <c r="F140" s="3"/>
      <c r="G140" s="3"/>
      <c r="H140" s="3"/>
      <c r="I140" s="3"/>
      <c r="J140" s="3"/>
      <c r="K140" s="3"/>
      <c r="O140" s="2"/>
      <c r="P140" s="2"/>
      <c r="Q140" s="2"/>
    </row>
    <row r="141" spans="5:17">
      <c r="E141" s="3"/>
      <c r="F141" s="3"/>
      <c r="G141" s="3"/>
      <c r="H141" s="3"/>
      <c r="I141" s="3"/>
      <c r="J141" s="3"/>
      <c r="K141" s="3"/>
      <c r="O141" s="2"/>
      <c r="P141" s="2"/>
      <c r="Q141" s="2"/>
    </row>
    <row r="142" spans="5:17">
      <c r="E142" s="3"/>
      <c r="F142" s="3"/>
      <c r="G142" s="3"/>
      <c r="H142" s="3"/>
      <c r="I142" s="3"/>
      <c r="J142" s="3"/>
      <c r="K142" s="3"/>
      <c r="O142" s="2"/>
      <c r="P142" s="2"/>
      <c r="Q142" s="2"/>
    </row>
    <row r="143" spans="5:17">
      <c r="E143" s="3"/>
      <c r="F143" s="3"/>
      <c r="G143" s="3"/>
      <c r="H143" s="3"/>
      <c r="I143" s="3"/>
      <c r="J143" s="3"/>
      <c r="K143" s="3"/>
      <c r="O143" s="2"/>
      <c r="P143" s="2"/>
      <c r="Q143" s="2"/>
    </row>
    <row r="144" spans="5:17">
      <c r="E144" s="3"/>
      <c r="F144" s="3"/>
      <c r="G144" s="3"/>
      <c r="H144" s="3"/>
      <c r="I144" s="3"/>
      <c r="J144" s="3"/>
      <c r="K144" s="3"/>
      <c r="O144" s="2"/>
      <c r="P144" s="2"/>
      <c r="Q144" s="2"/>
    </row>
    <row r="145" spans="5:17">
      <c r="E145" s="3"/>
      <c r="F145" s="3"/>
      <c r="G145" s="3"/>
      <c r="H145" s="3"/>
      <c r="I145" s="3"/>
      <c r="J145" s="3"/>
      <c r="K145" s="3"/>
      <c r="O145" s="2"/>
      <c r="P145" s="2"/>
      <c r="Q145" s="2"/>
    </row>
    <row r="146" spans="5:17">
      <c r="E146" s="3"/>
      <c r="F146" s="3"/>
      <c r="G146" s="3"/>
      <c r="H146" s="3"/>
      <c r="I146" s="3"/>
      <c r="J146" s="3"/>
      <c r="K146" s="3"/>
      <c r="O146" s="2"/>
      <c r="P146" s="2"/>
      <c r="Q146" s="2"/>
    </row>
    <row r="147" spans="5:17">
      <c r="E147" s="3"/>
      <c r="F147" s="3"/>
      <c r="G147" s="3"/>
      <c r="H147" s="3"/>
      <c r="I147" s="3"/>
      <c r="J147" s="3"/>
      <c r="K147" s="3"/>
      <c r="O147" s="2"/>
      <c r="P147" s="2"/>
      <c r="Q147" s="2"/>
    </row>
    <row r="148" spans="5:17">
      <c r="E148" s="3"/>
      <c r="F148" s="3"/>
      <c r="G148" s="3"/>
      <c r="H148" s="3"/>
      <c r="I148" s="3"/>
      <c r="J148" s="3"/>
      <c r="K148" s="3"/>
      <c r="O148" s="2"/>
      <c r="P148" s="2"/>
      <c r="Q148" s="2"/>
    </row>
    <row r="149" spans="5:17">
      <c r="E149" s="3"/>
      <c r="F149" s="3"/>
      <c r="G149" s="3"/>
      <c r="H149" s="3"/>
      <c r="I149" s="3"/>
      <c r="J149" s="3"/>
      <c r="K149" s="3"/>
      <c r="O149" s="2"/>
      <c r="P149" s="2"/>
      <c r="Q149" s="2"/>
    </row>
    <row r="150" spans="5:17">
      <c r="E150" s="3"/>
      <c r="F150" s="3"/>
      <c r="G150" s="3"/>
      <c r="H150" s="3"/>
      <c r="I150" s="3"/>
      <c r="J150" s="3"/>
      <c r="K150" s="3"/>
      <c r="O150" s="2"/>
      <c r="P150" s="2"/>
      <c r="Q150" s="2"/>
    </row>
    <row r="151" spans="5:17">
      <c r="E151" s="3"/>
      <c r="F151" s="3"/>
      <c r="G151" s="3"/>
      <c r="H151" s="3"/>
      <c r="I151" s="3"/>
      <c r="J151" s="3"/>
      <c r="K151" s="3"/>
      <c r="O151" s="2"/>
      <c r="P151" s="2"/>
      <c r="Q151" s="2"/>
    </row>
    <row r="152" spans="5:17">
      <c r="E152" s="3"/>
      <c r="F152" s="3"/>
      <c r="G152" s="3"/>
      <c r="H152" s="3"/>
      <c r="I152" s="3"/>
      <c r="J152" s="3"/>
      <c r="K152" s="3"/>
      <c r="O152" s="2"/>
      <c r="P152" s="2"/>
      <c r="Q152" s="2"/>
    </row>
    <row r="153" spans="5:17">
      <c r="E153" s="3"/>
      <c r="F153" s="3"/>
      <c r="G153" s="3"/>
      <c r="H153" s="3"/>
      <c r="I153" s="3"/>
      <c r="J153" s="3"/>
      <c r="K153" s="3"/>
      <c r="O153" s="2"/>
      <c r="P153" s="2"/>
      <c r="Q153" s="2"/>
    </row>
    <row r="154" spans="5:17">
      <c r="E154" s="3"/>
      <c r="F154" s="3"/>
      <c r="G154" s="3"/>
      <c r="H154" s="3"/>
      <c r="I154" s="3"/>
      <c r="J154" s="3"/>
      <c r="K154" s="3"/>
      <c r="O154" s="2"/>
      <c r="P154" s="2"/>
      <c r="Q154" s="2"/>
    </row>
    <row r="155" spans="5:17">
      <c r="E155" s="3"/>
      <c r="F155" s="3"/>
      <c r="G155" s="3"/>
      <c r="H155" s="3"/>
      <c r="I155" s="3"/>
      <c r="J155" s="3"/>
      <c r="K155" s="3"/>
      <c r="O155" s="2"/>
      <c r="P155" s="2"/>
      <c r="Q155" s="2"/>
    </row>
    <row r="156" spans="5:17">
      <c r="E156" s="3"/>
      <c r="F156" s="3"/>
      <c r="G156" s="3"/>
      <c r="H156" s="3"/>
      <c r="I156" s="3"/>
      <c r="J156" s="3"/>
      <c r="K156" s="3"/>
      <c r="O156" s="2"/>
      <c r="P156" s="2"/>
      <c r="Q156" s="2"/>
    </row>
    <row r="157" spans="5:17">
      <c r="E157" s="3"/>
      <c r="F157" s="3"/>
      <c r="G157" s="3"/>
      <c r="H157" s="3"/>
      <c r="I157" s="3"/>
      <c r="J157" s="3"/>
      <c r="K157" s="3"/>
      <c r="O157" s="2"/>
      <c r="P157" s="2"/>
      <c r="Q157" s="2"/>
    </row>
    <row r="158" spans="5:17">
      <c r="E158" s="3"/>
      <c r="F158" s="3"/>
      <c r="G158" s="3"/>
      <c r="H158" s="3"/>
      <c r="I158" s="3"/>
      <c r="J158" s="3"/>
      <c r="K158" s="3"/>
      <c r="O158" s="2"/>
      <c r="P158" s="2"/>
      <c r="Q158" s="2"/>
    </row>
    <row r="159" spans="5:17">
      <c r="E159" s="3"/>
      <c r="F159" s="3"/>
      <c r="G159" s="3"/>
      <c r="H159" s="3"/>
      <c r="I159" s="3"/>
      <c r="J159" s="3"/>
      <c r="K159" s="3"/>
      <c r="O159" s="2"/>
      <c r="P159" s="2"/>
      <c r="Q159" s="2"/>
    </row>
    <row r="160" spans="5:17">
      <c r="E160" s="3"/>
      <c r="F160" s="3"/>
      <c r="G160" s="3"/>
      <c r="H160" s="3"/>
      <c r="I160" s="3"/>
      <c r="J160" s="3"/>
      <c r="K160" s="3"/>
      <c r="O160" s="2"/>
      <c r="P160" s="2"/>
      <c r="Q160" s="2"/>
    </row>
    <row r="161" spans="5:17">
      <c r="E161" s="3"/>
      <c r="F161" s="3"/>
      <c r="G161" s="3"/>
      <c r="H161" s="3"/>
      <c r="I161" s="3"/>
      <c r="J161" s="3"/>
      <c r="K161" s="3"/>
      <c r="O161" s="2"/>
      <c r="P161" s="2"/>
      <c r="Q161" s="2"/>
    </row>
    <row r="162" spans="5:17">
      <c r="E162" s="3"/>
      <c r="F162" s="3"/>
      <c r="G162" s="3"/>
      <c r="H162" s="3"/>
      <c r="I162" s="3"/>
      <c r="J162" s="3"/>
      <c r="K162" s="3"/>
      <c r="O162" s="2"/>
      <c r="P162" s="2"/>
      <c r="Q162" s="2"/>
    </row>
    <row r="163" spans="5:17">
      <c r="E163" s="3"/>
      <c r="F163" s="3"/>
      <c r="G163" s="3"/>
      <c r="H163" s="3"/>
      <c r="I163" s="3"/>
      <c r="J163" s="3"/>
      <c r="K163" s="3"/>
      <c r="O163" s="2"/>
      <c r="P163" s="2"/>
      <c r="Q163" s="2"/>
    </row>
    <row r="164" spans="5:17">
      <c r="E164" s="3"/>
      <c r="F164" s="3"/>
      <c r="G164" s="3"/>
      <c r="H164" s="3"/>
      <c r="I164" s="3"/>
      <c r="J164" s="3"/>
      <c r="K164" s="3"/>
      <c r="O164" s="2"/>
      <c r="P164" s="2"/>
      <c r="Q164" s="2"/>
    </row>
    <row r="165" spans="5:17">
      <c r="E165" s="3"/>
      <c r="F165" s="3"/>
      <c r="G165" s="3"/>
      <c r="H165" s="3"/>
      <c r="I165" s="3"/>
      <c r="J165" s="3"/>
      <c r="K165" s="3"/>
      <c r="O165" s="2"/>
      <c r="P165" s="2"/>
      <c r="Q165" s="2"/>
    </row>
    <row r="166" spans="5:17">
      <c r="E166" s="3"/>
      <c r="F166" s="3"/>
      <c r="G166" s="3"/>
      <c r="H166" s="3"/>
      <c r="I166" s="3"/>
      <c r="J166" s="3"/>
      <c r="K166" s="3"/>
      <c r="O166" s="2"/>
      <c r="P166" s="2"/>
      <c r="Q166" s="2"/>
    </row>
    <row r="167" spans="5:17">
      <c r="E167" s="3"/>
      <c r="F167" s="3"/>
      <c r="G167" s="3"/>
      <c r="H167" s="3"/>
      <c r="I167" s="3"/>
      <c r="J167" s="3"/>
      <c r="K167" s="3"/>
      <c r="O167" s="2"/>
      <c r="P167" s="2"/>
      <c r="Q167" s="2"/>
    </row>
    <row r="168" spans="5:17">
      <c r="E168" s="3"/>
      <c r="F168" s="3"/>
      <c r="G168" s="3"/>
      <c r="H168" s="3"/>
      <c r="I168" s="3"/>
      <c r="J168" s="3"/>
      <c r="K168" s="3"/>
      <c r="O168" s="2"/>
      <c r="P168" s="2"/>
      <c r="Q168" s="2"/>
    </row>
    <row r="169" spans="5:17">
      <c r="E169" s="3"/>
      <c r="F169" s="3"/>
      <c r="G169" s="3"/>
      <c r="H169" s="3"/>
      <c r="I169" s="3"/>
      <c r="J169" s="3"/>
      <c r="K169" s="3"/>
      <c r="O169" s="2"/>
      <c r="P169" s="2"/>
      <c r="Q169" s="2"/>
    </row>
    <row r="170" spans="5:17">
      <c r="E170" s="3"/>
      <c r="F170" s="3"/>
      <c r="G170" s="3"/>
      <c r="H170" s="3"/>
      <c r="I170" s="3"/>
      <c r="J170" s="3"/>
      <c r="K170" s="3"/>
      <c r="O170" s="2"/>
      <c r="P170" s="2"/>
      <c r="Q170" s="2"/>
    </row>
    <row r="171" spans="5:17">
      <c r="E171" s="3"/>
      <c r="F171" s="3"/>
      <c r="G171" s="3"/>
      <c r="H171" s="3"/>
      <c r="I171" s="3"/>
      <c r="J171" s="3"/>
      <c r="K171" s="3"/>
      <c r="O171" s="2"/>
      <c r="P171" s="2"/>
      <c r="Q171" s="2"/>
    </row>
    <row r="172" spans="5:17">
      <c r="E172" s="3"/>
      <c r="F172" s="3"/>
      <c r="G172" s="3"/>
      <c r="H172" s="3"/>
      <c r="I172" s="3"/>
      <c r="J172" s="3"/>
      <c r="K172" s="3"/>
      <c r="O172" s="2"/>
      <c r="P172" s="2"/>
      <c r="Q172" s="2"/>
    </row>
    <row r="173" spans="5:17">
      <c r="E173" s="3"/>
      <c r="F173" s="3"/>
      <c r="G173" s="3"/>
      <c r="H173" s="3"/>
      <c r="I173" s="3"/>
      <c r="J173" s="3"/>
      <c r="K173" s="3"/>
      <c r="O173" s="2"/>
      <c r="P173" s="2"/>
      <c r="Q173" s="2"/>
    </row>
    <row r="174" spans="5:17">
      <c r="E174" s="3"/>
      <c r="F174" s="3"/>
      <c r="G174" s="3"/>
      <c r="H174" s="3"/>
      <c r="I174" s="3"/>
      <c r="J174" s="3"/>
      <c r="K174" s="3"/>
      <c r="O174" s="2"/>
      <c r="P174" s="2"/>
      <c r="Q174" s="2"/>
    </row>
    <row r="175" spans="5:17">
      <c r="E175" s="3"/>
      <c r="F175" s="3"/>
      <c r="G175" s="3"/>
      <c r="H175" s="3"/>
      <c r="I175" s="3"/>
      <c r="J175" s="3"/>
      <c r="K175" s="3"/>
      <c r="O175" s="2"/>
      <c r="P175" s="2"/>
      <c r="Q175" s="2"/>
    </row>
    <row r="176" spans="5:17">
      <c r="E176" s="3"/>
      <c r="F176" s="3"/>
      <c r="G176" s="3"/>
      <c r="H176" s="3"/>
      <c r="I176" s="3"/>
      <c r="J176" s="3"/>
      <c r="K176" s="3"/>
      <c r="O176" s="2"/>
      <c r="P176" s="2"/>
      <c r="Q176" s="2"/>
    </row>
    <row r="177" spans="5:17">
      <c r="E177" s="3"/>
      <c r="F177" s="3"/>
      <c r="G177" s="3"/>
      <c r="H177" s="3"/>
      <c r="I177" s="3"/>
      <c r="J177" s="3"/>
      <c r="K177" s="3"/>
      <c r="O177" s="2"/>
      <c r="P177" s="2"/>
      <c r="Q177" s="2"/>
    </row>
    <row r="178" spans="5:17">
      <c r="E178" s="3"/>
      <c r="F178" s="3"/>
      <c r="G178" s="3"/>
      <c r="H178" s="3"/>
      <c r="I178" s="3"/>
      <c r="J178" s="3"/>
      <c r="K178" s="3"/>
    </row>
    <row r="179" spans="5:17">
      <c r="E179" s="3"/>
      <c r="F179" s="3"/>
      <c r="G179" s="3"/>
      <c r="H179" s="3"/>
      <c r="I179" s="3"/>
      <c r="J179" s="3"/>
      <c r="K179" s="3"/>
    </row>
    <row r="180" spans="5:17">
      <c r="E180" s="3"/>
      <c r="F180" s="3"/>
      <c r="G180" s="3"/>
      <c r="H180" s="3"/>
      <c r="I180" s="3"/>
      <c r="J180" s="3"/>
      <c r="K180" s="3"/>
    </row>
    <row r="181" spans="5:17">
      <c r="E181" s="3"/>
      <c r="F181" s="3"/>
      <c r="G181" s="3"/>
      <c r="H181" s="3"/>
      <c r="I181" s="3"/>
      <c r="J181" s="3"/>
      <c r="K181" s="3"/>
    </row>
    <row r="182" spans="5:17">
      <c r="E182" s="3"/>
      <c r="F182" s="3"/>
      <c r="G182" s="3"/>
      <c r="H182" s="3"/>
      <c r="I182" s="3"/>
      <c r="J182" s="3"/>
      <c r="K182" s="3"/>
    </row>
    <row r="183" spans="5:17">
      <c r="E183" s="3"/>
      <c r="F183" s="3"/>
      <c r="G183" s="3"/>
      <c r="H183" s="3"/>
      <c r="I183" s="3"/>
      <c r="J183" s="3"/>
      <c r="K183" s="3"/>
    </row>
    <row r="184" spans="5:17">
      <c r="E184" s="3"/>
      <c r="F184" s="3"/>
      <c r="G184" s="3"/>
      <c r="H184" s="3"/>
      <c r="I184" s="3"/>
      <c r="J184" s="3"/>
      <c r="K184" s="3"/>
    </row>
    <row r="185" spans="5:17">
      <c r="E185" s="3"/>
      <c r="F185" s="3"/>
      <c r="G185" s="3"/>
      <c r="H185" s="3"/>
      <c r="I185" s="3"/>
      <c r="J185" s="3"/>
      <c r="K185" s="3"/>
    </row>
    <row r="186" spans="5:17">
      <c r="E186" s="3"/>
      <c r="F186" s="3"/>
      <c r="G186" s="3"/>
      <c r="H186" s="3"/>
      <c r="I186" s="3"/>
      <c r="J186" s="3"/>
      <c r="K186" s="3"/>
    </row>
    <row r="187" spans="5:17">
      <c r="E187" s="3"/>
      <c r="F187" s="3"/>
      <c r="G187" s="3"/>
      <c r="H187" s="3"/>
      <c r="I187" s="3"/>
      <c r="J187" s="3"/>
      <c r="K187" s="3"/>
    </row>
    <row r="188" spans="5:17">
      <c r="E188" s="3"/>
      <c r="F188" s="3"/>
      <c r="G188" s="3"/>
      <c r="H188" s="3"/>
      <c r="I188" s="3"/>
      <c r="J188" s="3"/>
      <c r="K188" s="3"/>
    </row>
    <row r="189" spans="5:17">
      <c r="E189" s="3"/>
      <c r="F189" s="3"/>
      <c r="G189" s="3"/>
      <c r="H189" s="3"/>
      <c r="I189" s="3"/>
      <c r="J189" s="3"/>
      <c r="K189" s="3"/>
    </row>
    <row r="190" spans="5:17">
      <c r="E190" s="3"/>
      <c r="F190" s="3"/>
      <c r="G190" s="3"/>
      <c r="H190" s="3"/>
      <c r="I190" s="3"/>
      <c r="J190" s="3"/>
      <c r="K190" s="3"/>
    </row>
    <row r="191" spans="5:17">
      <c r="E191" s="3"/>
      <c r="F191" s="3"/>
      <c r="G191" s="3"/>
      <c r="H191" s="3"/>
      <c r="I191" s="3"/>
      <c r="J191" s="3"/>
      <c r="K191" s="3"/>
    </row>
    <row r="192" spans="5:17">
      <c r="E192" s="3"/>
      <c r="F192" s="3"/>
      <c r="G192" s="3"/>
      <c r="H192" s="3"/>
      <c r="I192" s="3"/>
      <c r="J192" s="3"/>
      <c r="K192" s="3"/>
    </row>
    <row r="193" spans="5:11">
      <c r="E193" s="3"/>
      <c r="F193" s="3"/>
      <c r="G193" s="3"/>
      <c r="H193" s="3"/>
      <c r="I193" s="3"/>
      <c r="J193" s="3"/>
      <c r="K193" s="3"/>
    </row>
  </sheetData>
  <mergeCells count="1">
    <mergeCell ref="E3:H3"/>
  </mergeCells>
  <printOptions horizontalCentered="1"/>
  <pageMargins left="0.25" right="0.25" top="0.5" bottom="0.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Retail</vt:lpstr>
      <vt:lpstr>Retail!Print_Area</vt:lpstr>
    </vt:vector>
  </TitlesOfParts>
  <Company>Peoples Natural 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Bingham, Jennifer P</cp:lastModifiedBy>
  <cp:lastPrinted>2023-08-21T20:20:12Z</cp:lastPrinted>
  <dcterms:created xsi:type="dcterms:W3CDTF">2012-02-19T19:06:11Z</dcterms:created>
  <dcterms:modified xsi:type="dcterms:W3CDTF">2025-06-16T13:11:07Z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20241027 KY Net Billing Rate Schedule.xlsx</vt:lpwstr>
  </property>
</Properties>
</file>